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aporan Hasil PD\"/>
    </mc:Choice>
  </mc:AlternateContent>
  <xr:revisionPtr revIDLastSave="0" documentId="13_ncr:1_{9465D61D-C738-4628-B993-8C99A23DC81E}" xr6:coauthVersionLast="45" xr6:coauthVersionMax="45" xr10:uidLastSave="{00000000-0000-0000-0000-000000000000}"/>
  <bookViews>
    <workbookView xWindow="-120" yWindow="-120" windowWidth="29040" windowHeight="15840" tabRatio="783" activeTab="6" xr2:uid="{00000000-000D-0000-FFFF-FFFF00000000}"/>
  </bookViews>
  <sheets>
    <sheet name="Kondisi DI 2014" sheetId="19" r:id="rId1"/>
    <sheet name="Kondsi DI 2015" sheetId="20" r:id="rId2"/>
    <sheet name="Kondsi DI 2016" sheetId="8" r:id="rId3"/>
    <sheet name="Kondisi DI 2017" sheetId="11" r:id="rId4"/>
    <sheet name="Kondisi DI 2018" sheetId="14" r:id="rId5"/>
    <sheet name="Kondisi DI 2019" sheetId="16" r:id="rId6"/>
    <sheet name="Kondisi DI 2020" sheetId="15" r:id="rId7"/>
  </sheets>
  <externalReferences>
    <externalReference r:id="rId8"/>
    <externalReference r:id="rId9"/>
    <externalReference r:id="rId10"/>
    <externalReference r:id="rId11"/>
  </externalReferences>
  <definedNames>
    <definedName name="a" localSheetId="0">#REF!</definedName>
    <definedName name="a" localSheetId="4">#REF!</definedName>
    <definedName name="a" localSheetId="5">#REF!</definedName>
    <definedName name="a" localSheetId="6">#REF!</definedName>
    <definedName name="a" localSheetId="1">#REF!</definedName>
    <definedName name="a" localSheetId="2">#REF!</definedName>
    <definedName name="a">#REF!</definedName>
    <definedName name="aahhhj" localSheetId="0">#REF!</definedName>
    <definedName name="aahhhj" localSheetId="4">#REF!</definedName>
    <definedName name="aahhhj" localSheetId="5">#REF!</definedName>
    <definedName name="aahhhj" localSheetId="6">#REF!</definedName>
    <definedName name="aahhhj" localSheetId="1">#REF!</definedName>
    <definedName name="aahhhj" localSheetId="2">#REF!</definedName>
    <definedName name="aahhhj">#REF!</definedName>
    <definedName name="ad" localSheetId="0">#REF!</definedName>
    <definedName name="ad" localSheetId="4">#REF!</definedName>
    <definedName name="ad" localSheetId="5">#REF!</definedName>
    <definedName name="ad" localSheetId="6">#REF!</definedName>
    <definedName name="ad" localSheetId="1">#REF!</definedName>
    <definedName name="ad" localSheetId="2">#REF!</definedName>
    <definedName name="ad">#REF!</definedName>
    <definedName name="al" localSheetId="0">#REF!</definedName>
    <definedName name="al" localSheetId="4">#REF!</definedName>
    <definedName name="al" localSheetId="5">#REF!</definedName>
    <definedName name="al" localSheetId="6">#REF!</definedName>
    <definedName name="al" localSheetId="1">#REF!</definedName>
    <definedName name="al" localSheetId="2">#REF!</definedName>
    <definedName name="al">#REF!</definedName>
    <definedName name="as" localSheetId="0">#REF!</definedName>
    <definedName name="as" localSheetId="4">#REF!</definedName>
    <definedName name="as" localSheetId="5">#REF!</definedName>
    <definedName name="as" localSheetId="6">#REF!</definedName>
    <definedName name="as" localSheetId="1">#REF!</definedName>
    <definedName name="as" localSheetId="2">#REF!</definedName>
    <definedName name="as">#REF!</definedName>
    <definedName name="ASASD" localSheetId="0">#REF!</definedName>
    <definedName name="ASASD" localSheetId="4">#REF!</definedName>
    <definedName name="ASASD" localSheetId="5">#REF!</definedName>
    <definedName name="ASASD" localSheetId="6">#REF!</definedName>
    <definedName name="ASASD" localSheetId="1">#REF!</definedName>
    <definedName name="ASASD" localSheetId="2">#REF!</definedName>
    <definedName name="ASASD">#REF!</definedName>
    <definedName name="asdd" localSheetId="0">#REF!</definedName>
    <definedName name="asdd" localSheetId="4">#REF!</definedName>
    <definedName name="asdd" localSheetId="5">#REF!</definedName>
    <definedName name="asdd" localSheetId="6">#REF!</definedName>
    <definedName name="asdd" localSheetId="1">#REF!</definedName>
    <definedName name="asdd" localSheetId="2">#REF!</definedName>
    <definedName name="asdd">#REF!</definedName>
    <definedName name="asdp" localSheetId="0">#REF!</definedName>
    <definedName name="asdp" localSheetId="4">#REF!</definedName>
    <definedName name="asdp" localSheetId="5">#REF!</definedName>
    <definedName name="asdp" localSheetId="6">#REF!</definedName>
    <definedName name="asdp" localSheetId="1">#REF!</definedName>
    <definedName name="asdp" localSheetId="2">#REF!</definedName>
    <definedName name="asdp">#REF!</definedName>
    <definedName name="asdw" localSheetId="0">#REF!</definedName>
    <definedName name="asdw" localSheetId="4">#REF!</definedName>
    <definedName name="asdw" localSheetId="5">#REF!</definedName>
    <definedName name="asdw" localSheetId="6">#REF!</definedName>
    <definedName name="asdw" localSheetId="1">#REF!</definedName>
    <definedName name="asdw" localSheetId="2">#REF!</definedName>
    <definedName name="asdw">#REF!</definedName>
    <definedName name="B.Aparatur" localSheetId="0">#REF!</definedName>
    <definedName name="B.Aparatur" localSheetId="4">#REF!</definedName>
    <definedName name="B.Aparatur" localSheetId="5">#REF!</definedName>
    <definedName name="B.Aparatur" localSheetId="6">#REF!</definedName>
    <definedName name="B.Aparatur" localSheetId="1">#REF!</definedName>
    <definedName name="B.Aparatur" localSheetId="2">#REF!</definedName>
    <definedName name="B.Aparatur">#REF!</definedName>
    <definedName name="B.Publik" localSheetId="0">#REF!</definedName>
    <definedName name="B.Publik" localSheetId="4">#REF!</definedName>
    <definedName name="B.Publik" localSheetId="5">#REF!</definedName>
    <definedName name="B.Publik" localSheetId="6">#REF!</definedName>
    <definedName name="B.Publik" localSheetId="1">#REF!</definedName>
    <definedName name="B.Publik" localSheetId="2">#REF!</definedName>
    <definedName name="B.Publik">#REF!</definedName>
    <definedName name="bappeda" localSheetId="0">#REF!</definedName>
    <definedName name="bappeda" localSheetId="4">#REF!</definedName>
    <definedName name="bappeda" localSheetId="5">#REF!</definedName>
    <definedName name="bappeda" localSheetId="6">#REF!</definedName>
    <definedName name="bappeda" localSheetId="1">#REF!</definedName>
    <definedName name="bappeda" localSheetId="2">#REF!</definedName>
    <definedName name="bappeda">#REF!</definedName>
    <definedName name="barang" localSheetId="0">#REF!</definedName>
    <definedName name="barang" localSheetId="4">#REF!</definedName>
    <definedName name="barang" localSheetId="5">#REF!</definedName>
    <definedName name="barang" localSheetId="6">#REF!</definedName>
    <definedName name="barang" localSheetId="1">#REF!</definedName>
    <definedName name="barang" localSheetId="2">#REF!</definedName>
    <definedName name="barang">#REF!</definedName>
    <definedName name="Bulan" localSheetId="0">#REF!</definedName>
    <definedName name="Bulan" localSheetId="4">#REF!</definedName>
    <definedName name="Bulan" localSheetId="5">#REF!</definedName>
    <definedName name="Bulan" localSheetId="6">#REF!</definedName>
    <definedName name="Bulan" localSheetId="1">#REF!</definedName>
    <definedName name="Bulan" localSheetId="2">#REF!</definedName>
    <definedName name="Bulan">#REF!</definedName>
    <definedName name="coba" localSheetId="0">#REF!</definedName>
    <definedName name="coba" localSheetId="4">#REF!</definedName>
    <definedName name="coba" localSheetId="5">#REF!</definedName>
    <definedName name="coba" localSheetId="6">#REF!</definedName>
    <definedName name="coba" localSheetId="1">#REF!</definedName>
    <definedName name="coba" localSheetId="2">#REF!</definedName>
    <definedName name="coba">#REF!</definedName>
    <definedName name="d" localSheetId="0">#REF!</definedName>
    <definedName name="d" localSheetId="4">#REF!</definedName>
    <definedName name="d" localSheetId="5">#REF!</definedName>
    <definedName name="d" localSheetId="6">#REF!</definedName>
    <definedName name="d" localSheetId="1">#REF!</definedName>
    <definedName name="d" localSheetId="2">#REF!</definedName>
    <definedName name="d">#REF!</definedName>
    <definedName name="daftar_pemda">[1]KLDI!$B$2:$B$540</definedName>
    <definedName name="DBPAGU" localSheetId="0">#REF!</definedName>
    <definedName name="DBPAGU" localSheetId="4">#REF!</definedName>
    <definedName name="DBPAGU" localSheetId="5">#REF!</definedName>
    <definedName name="DBPAGU" localSheetId="6">#REF!</definedName>
    <definedName name="DBPAGU" localSheetId="1">#REF!</definedName>
    <definedName name="DBPAGU" localSheetId="2">#REF!</definedName>
    <definedName name="DBPAGU">#REF!</definedName>
    <definedName name="des" localSheetId="0">#REF!</definedName>
    <definedName name="des" localSheetId="4">#REF!</definedName>
    <definedName name="des" localSheetId="5">#REF!</definedName>
    <definedName name="des" localSheetId="6">#REF!</definedName>
    <definedName name="des" localSheetId="1">#REF!</definedName>
    <definedName name="des" localSheetId="2">#REF!</definedName>
    <definedName name="des">#REF!</definedName>
    <definedName name="ekonomi" localSheetId="0">#REF!</definedName>
    <definedName name="ekonomi" localSheetId="4">#REF!</definedName>
    <definedName name="ekonomi" localSheetId="5">#REF!</definedName>
    <definedName name="ekonomi" localSheetId="6">#REF!</definedName>
    <definedName name="ekonomi" localSheetId="1">#REF!</definedName>
    <definedName name="ekonomi" localSheetId="2">#REF!</definedName>
    <definedName name="ekonomi">#REF!</definedName>
    <definedName name="f" localSheetId="0">#REF!</definedName>
    <definedName name="f" localSheetId="4">#REF!</definedName>
    <definedName name="f" localSheetId="5">#REF!</definedName>
    <definedName name="f" localSheetId="6">#REF!</definedName>
    <definedName name="f" localSheetId="1">#REF!</definedName>
    <definedName name="f" localSheetId="2">#REF!</definedName>
    <definedName name="f">#REF!</definedName>
    <definedName name="fispra" localSheetId="0">#REF!</definedName>
    <definedName name="fispra" localSheetId="4">#REF!</definedName>
    <definedName name="fispra" localSheetId="5">#REF!</definedName>
    <definedName name="fispra" localSheetId="6">#REF!</definedName>
    <definedName name="fispra" localSheetId="1">#REF!</definedName>
    <definedName name="fispra" localSheetId="2">#REF!</definedName>
    <definedName name="fispra">#REF!</definedName>
    <definedName name="g" localSheetId="0">#REF!</definedName>
    <definedName name="g" localSheetId="4">#REF!</definedName>
    <definedName name="g" localSheetId="5">#REF!</definedName>
    <definedName name="g" localSheetId="6">#REF!</definedName>
    <definedName name="g" localSheetId="1">#REF!</definedName>
    <definedName name="g" localSheetId="2">#REF!</definedName>
    <definedName name="g">#REF!</definedName>
    <definedName name="hasil" localSheetId="0">[2]Rekap!#REF!</definedName>
    <definedName name="hasil" localSheetId="4">[2]Rekap!#REF!</definedName>
    <definedName name="hasil" localSheetId="5">[2]Rekap!#REF!</definedName>
    <definedName name="hasil" localSheetId="6">[2]Rekap!#REF!</definedName>
    <definedName name="hasil" localSheetId="1">[2]Rekap!#REF!</definedName>
    <definedName name="hasil" localSheetId="2">[2]Rekap!#REF!</definedName>
    <definedName name="hasil">[2]Rekap!#REF!</definedName>
    <definedName name="hkla" localSheetId="0">#REF!</definedName>
    <definedName name="hkla" localSheetId="4">#REF!</definedName>
    <definedName name="hkla" localSheetId="5">#REF!</definedName>
    <definedName name="hkla" localSheetId="6">#REF!</definedName>
    <definedName name="hkla" localSheetId="1">#REF!</definedName>
    <definedName name="hkla" localSheetId="2">#REF!</definedName>
    <definedName name="hkla">#REF!</definedName>
    <definedName name="Jenis_Belanja" localSheetId="0">#REF!</definedName>
    <definedName name="Jenis_Belanja" localSheetId="4">#REF!</definedName>
    <definedName name="Jenis_Belanja" localSheetId="5">#REF!</definedName>
    <definedName name="Jenis_Belanja" localSheetId="6">#REF!</definedName>
    <definedName name="Jenis_Belanja" localSheetId="1">#REF!</definedName>
    <definedName name="Jenis_Belanja" localSheetId="2">#REF!</definedName>
    <definedName name="Jenis_Belanja">#REF!</definedName>
    <definedName name="Jenis_Laporan" localSheetId="0">#REF!</definedName>
    <definedName name="Jenis_Laporan" localSheetId="4">#REF!</definedName>
    <definedName name="Jenis_Laporan" localSheetId="5">#REF!</definedName>
    <definedName name="Jenis_Laporan" localSheetId="6">#REF!</definedName>
    <definedName name="Jenis_Laporan" localSheetId="1">#REF!</definedName>
    <definedName name="Jenis_Laporan" localSheetId="2">#REF!</definedName>
    <definedName name="Jenis_Laporan">#REF!</definedName>
    <definedName name="Jenis_Pengadaan" localSheetId="0">#REF!</definedName>
    <definedName name="Jenis_Pengadaan" localSheetId="4">#REF!</definedName>
    <definedName name="Jenis_Pengadaan" localSheetId="5">#REF!</definedName>
    <definedName name="Jenis_Pengadaan" localSheetId="6">#REF!</definedName>
    <definedName name="Jenis_Pengadaan" localSheetId="1">#REF!</definedName>
    <definedName name="Jenis_Pengadaan" localSheetId="2">#REF!</definedName>
    <definedName name="Jenis_Pengadaan">#REF!</definedName>
    <definedName name="kec" localSheetId="0">#REF!</definedName>
    <definedName name="kec" localSheetId="4">#REF!</definedName>
    <definedName name="kec" localSheetId="5">#REF!</definedName>
    <definedName name="kec" localSheetId="6">#REF!</definedName>
    <definedName name="kec" localSheetId="1">#REF!</definedName>
    <definedName name="kec" localSheetId="2">#REF!</definedName>
    <definedName name="kec">#REF!</definedName>
    <definedName name="keca" localSheetId="0">#REF!</definedName>
    <definedName name="keca" localSheetId="4">#REF!</definedName>
    <definedName name="keca" localSheetId="5">#REF!</definedName>
    <definedName name="keca" localSheetId="6">#REF!</definedName>
    <definedName name="keca" localSheetId="1">#REF!</definedName>
    <definedName name="keca" localSheetId="2">#REF!</definedName>
    <definedName name="keca">#REF!</definedName>
    <definedName name="keg" localSheetId="1">[3]dbase!$J$4:$K$50</definedName>
    <definedName name="keg">[4]dbase!$J$4:$K$50</definedName>
    <definedName name="litbang" localSheetId="0">#REF!</definedName>
    <definedName name="litbang" localSheetId="4">#REF!</definedName>
    <definedName name="litbang" localSheetId="5">#REF!</definedName>
    <definedName name="litbang" localSheetId="6">#REF!</definedName>
    <definedName name="litbang" localSheetId="1">#REF!</definedName>
    <definedName name="litbang" localSheetId="2">#REF!</definedName>
    <definedName name="litbang">#REF!</definedName>
    <definedName name="pot" localSheetId="1">[3]dbase!$M$191:$N$205</definedName>
    <definedName name="pot">[4]dbase!$M$191:$N$205</definedName>
    <definedName name="_xlnm.Print_Area" localSheetId="0">'Kondisi DI 2014'!$A$1:$M$37</definedName>
    <definedName name="_xlnm.Print_Area" localSheetId="5">'Kondisi DI 2019'!$A$1:$M$37</definedName>
    <definedName name="_xlnm.Print_Area" localSheetId="6">'Kondisi DI 2020'!$A$1:$M$36</definedName>
    <definedName name="_xlnm.Print_Area" localSheetId="1">'Kondsi DI 2015'!$A$1:$O$32</definedName>
    <definedName name="q" localSheetId="0">#REF!</definedName>
    <definedName name="q" localSheetId="4">#REF!</definedName>
    <definedName name="q" localSheetId="5">#REF!</definedName>
    <definedName name="q" localSheetId="6">#REF!</definedName>
    <definedName name="q" localSheetId="1">#REF!</definedName>
    <definedName name="q" localSheetId="2">#REF!</definedName>
    <definedName name="q">#REF!</definedName>
    <definedName name="rek" localSheetId="1">[3]dbase!$J$53:$K$210</definedName>
    <definedName name="rek">[4]dbase!$J$53:$K$210</definedName>
    <definedName name="Rekap" localSheetId="0">[2]Rekap!#REF!</definedName>
    <definedName name="Rekap" localSheetId="4">[2]Rekap!#REF!</definedName>
    <definedName name="Rekap" localSheetId="5">[2]Rekap!#REF!</definedName>
    <definedName name="Rekap" localSheetId="6">[2]Rekap!#REF!</definedName>
    <definedName name="Rekap" localSheetId="1">[2]Rekap!#REF!</definedName>
    <definedName name="Rekap" localSheetId="2">[2]Rekap!#REF!</definedName>
    <definedName name="Rekap">[2]Rekap!#REF!</definedName>
    <definedName name="rencana" localSheetId="0">#REF!</definedName>
    <definedName name="rencana" localSheetId="4">#REF!</definedName>
    <definedName name="rencana" localSheetId="5">#REF!</definedName>
    <definedName name="rencana" localSheetId="6">#REF!</definedName>
    <definedName name="rencana" localSheetId="1">#REF!</definedName>
    <definedName name="rencana" localSheetId="2">#REF!</definedName>
    <definedName name="rencana">#REF!</definedName>
    <definedName name="s" localSheetId="0">#REF!</definedName>
    <definedName name="s" localSheetId="4">#REF!</definedName>
    <definedName name="s" localSheetId="5">#REF!</definedName>
    <definedName name="s" localSheetId="6">#REF!</definedName>
    <definedName name="s" localSheetId="1">#REF!</definedName>
    <definedName name="s" localSheetId="2">#REF!</definedName>
    <definedName name="s">#REF!</definedName>
    <definedName name="sbrd" localSheetId="0">#REF!</definedName>
    <definedName name="sbrd" localSheetId="4">#REF!</definedName>
    <definedName name="sbrd" localSheetId="5">#REF!</definedName>
    <definedName name="sbrd" localSheetId="6">#REF!</definedName>
    <definedName name="sbrd" localSheetId="1">#REF!</definedName>
    <definedName name="sbrd" localSheetId="2">#REF!</definedName>
    <definedName name="sbrd">#REF!</definedName>
    <definedName name="sek" localSheetId="0">#REF!</definedName>
    <definedName name="sek" localSheetId="4">#REF!</definedName>
    <definedName name="sek" localSheetId="5">#REF!</definedName>
    <definedName name="sek" localSheetId="6">#REF!</definedName>
    <definedName name="sek" localSheetId="1">#REF!</definedName>
    <definedName name="sek" localSheetId="2">#REF!</definedName>
    <definedName name="sek">#REF!</definedName>
    <definedName name="selisih" localSheetId="0">[2]Rekap!#REF!</definedName>
    <definedName name="selisih" localSheetId="4">[2]Rekap!#REF!</definedName>
    <definedName name="selisih" localSheetId="5">[2]Rekap!#REF!</definedName>
    <definedName name="selisih" localSheetId="6">[2]Rekap!#REF!</definedName>
    <definedName name="selisih" localSheetId="1">[2]Rekap!#REF!</definedName>
    <definedName name="selisih" localSheetId="2">[2]Rekap!#REF!</definedName>
    <definedName name="selisih">[2]Rekap!#REF!</definedName>
    <definedName name="sosbud" localSheetId="0">#REF!</definedName>
    <definedName name="sosbud" localSheetId="4">#REF!</definedName>
    <definedName name="sosbud" localSheetId="5">#REF!</definedName>
    <definedName name="sosbud" localSheetId="6">#REF!</definedName>
    <definedName name="sosbud" localSheetId="1">#REF!</definedName>
    <definedName name="sosbud" localSheetId="2">#REF!</definedName>
    <definedName name="sosbud">#REF!</definedName>
    <definedName name="stapel" localSheetId="0">#REF!</definedName>
    <definedName name="stapel" localSheetId="4">#REF!</definedName>
    <definedName name="stapel" localSheetId="5">#REF!</definedName>
    <definedName name="stapel" localSheetId="6">#REF!</definedName>
    <definedName name="stapel" localSheetId="1">#REF!</definedName>
    <definedName name="stapel" localSheetId="2">#REF!</definedName>
    <definedName name="stapel">#REF!</definedName>
    <definedName name="wq" localSheetId="0">#REF!</definedName>
    <definedName name="wq" localSheetId="4">#REF!</definedName>
    <definedName name="wq" localSheetId="5">#REF!</definedName>
    <definedName name="wq" localSheetId="6">#REF!</definedName>
    <definedName name="wq" localSheetId="1">#REF!</definedName>
    <definedName name="wq" localSheetId="2">#REF!</definedName>
    <definedName name="wq">#REF!</definedName>
    <definedName name="z" localSheetId="0">#REF!</definedName>
    <definedName name="z" localSheetId="4">#REF!</definedName>
    <definedName name="z" localSheetId="5">#REF!</definedName>
    <definedName name="z" localSheetId="6">#REF!</definedName>
    <definedName name="z" localSheetId="1">#REF!</definedName>
    <definedName name="z" localSheetId="2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0" l="1"/>
  <c r="K28" i="20"/>
  <c r="K27" i="20"/>
  <c r="K26" i="20"/>
  <c r="K25" i="20"/>
  <c r="K24" i="20"/>
  <c r="K23" i="20"/>
  <c r="L22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F30" i="20"/>
  <c r="L30" i="20" s="1"/>
  <c r="E30" i="20"/>
  <c r="D30" i="20"/>
  <c r="N29" i="20"/>
  <c r="M29" i="20"/>
  <c r="I29" i="20"/>
  <c r="L29" i="20" s="1"/>
  <c r="G29" i="20"/>
  <c r="J29" i="20" s="1"/>
  <c r="N28" i="20"/>
  <c r="M28" i="20"/>
  <c r="I28" i="20"/>
  <c r="L28" i="20" s="1"/>
  <c r="G28" i="20"/>
  <c r="J28" i="20" s="1"/>
  <c r="N27" i="20"/>
  <c r="M27" i="20"/>
  <c r="I27" i="20"/>
  <c r="L27" i="20" s="1"/>
  <c r="G27" i="20"/>
  <c r="J27" i="20" s="1"/>
  <c r="N26" i="20"/>
  <c r="M26" i="20"/>
  <c r="I26" i="20"/>
  <c r="L26" i="20" s="1"/>
  <c r="G26" i="20"/>
  <c r="J26" i="20" s="1"/>
  <c r="N25" i="20"/>
  <c r="M25" i="20"/>
  <c r="I25" i="20"/>
  <c r="L25" i="20" s="1"/>
  <c r="G25" i="20"/>
  <c r="J25" i="20" s="1"/>
  <c r="N24" i="20"/>
  <c r="M24" i="20"/>
  <c r="I24" i="20"/>
  <c r="L24" i="20" s="1"/>
  <c r="G24" i="20"/>
  <c r="J24" i="20" s="1"/>
  <c r="N23" i="20"/>
  <c r="M23" i="20"/>
  <c r="I23" i="20"/>
  <c r="L23" i="20" s="1"/>
  <c r="G23" i="20"/>
  <c r="J23" i="20" s="1"/>
  <c r="N22" i="20"/>
  <c r="M22" i="20"/>
  <c r="G22" i="20"/>
  <c r="J22" i="20" s="1"/>
  <c r="N21" i="20"/>
  <c r="M21" i="20"/>
  <c r="I21" i="20"/>
  <c r="L21" i="20" s="1"/>
  <c r="G21" i="20"/>
  <c r="J21" i="20" s="1"/>
  <c r="N20" i="20"/>
  <c r="M20" i="20"/>
  <c r="I20" i="20"/>
  <c r="L20" i="20" s="1"/>
  <c r="G20" i="20"/>
  <c r="J20" i="20" s="1"/>
  <c r="N19" i="20"/>
  <c r="M19" i="20"/>
  <c r="I19" i="20"/>
  <c r="L19" i="20" s="1"/>
  <c r="G19" i="20"/>
  <c r="J19" i="20" s="1"/>
  <c r="N18" i="20"/>
  <c r="M18" i="20"/>
  <c r="I18" i="20"/>
  <c r="L18" i="20" s="1"/>
  <c r="G18" i="20"/>
  <c r="J18" i="20" s="1"/>
  <c r="N17" i="20"/>
  <c r="M17" i="20"/>
  <c r="I17" i="20"/>
  <c r="L17" i="20" s="1"/>
  <c r="G17" i="20"/>
  <c r="J17" i="20" s="1"/>
  <c r="N16" i="20"/>
  <c r="M16" i="20"/>
  <c r="I16" i="20"/>
  <c r="L16" i="20" s="1"/>
  <c r="G16" i="20"/>
  <c r="J16" i="20" s="1"/>
  <c r="N15" i="20"/>
  <c r="M15" i="20"/>
  <c r="I15" i="20"/>
  <c r="L15" i="20" s="1"/>
  <c r="G15" i="20"/>
  <c r="J15" i="20" s="1"/>
  <c r="N14" i="20"/>
  <c r="M14" i="20"/>
  <c r="I14" i="20"/>
  <c r="L14" i="20" s="1"/>
  <c r="G14" i="20"/>
  <c r="J14" i="20" s="1"/>
  <c r="N13" i="20"/>
  <c r="M13" i="20"/>
  <c r="I13" i="20"/>
  <c r="L13" i="20" s="1"/>
  <c r="G13" i="20"/>
  <c r="J13" i="20" s="1"/>
  <c r="N12" i="20"/>
  <c r="M12" i="20"/>
  <c r="I12" i="20"/>
  <c r="L12" i="20" s="1"/>
  <c r="G12" i="20"/>
  <c r="J12" i="20" s="1"/>
  <c r="N11" i="20"/>
  <c r="M11" i="20"/>
  <c r="I11" i="20"/>
  <c r="L11" i="20" s="1"/>
  <c r="G11" i="20"/>
  <c r="J11" i="20" s="1"/>
  <c r="N10" i="20"/>
  <c r="M10" i="20"/>
  <c r="I10" i="20"/>
  <c r="L10" i="20" s="1"/>
  <c r="G10" i="20"/>
  <c r="J30" i="20" l="1"/>
  <c r="J10" i="20"/>
  <c r="K30" i="20"/>
  <c r="N30" i="20"/>
  <c r="M30" i="20"/>
  <c r="F30" i="19" l="1"/>
  <c r="J30" i="19" s="1"/>
  <c r="E30" i="19"/>
  <c r="D30" i="19"/>
  <c r="L29" i="19"/>
  <c r="K29" i="19"/>
  <c r="J29" i="19"/>
  <c r="L28" i="19"/>
  <c r="K28" i="19"/>
  <c r="J28" i="19"/>
  <c r="L27" i="19"/>
  <c r="K27" i="19"/>
  <c r="J27" i="19"/>
  <c r="L26" i="19"/>
  <c r="K26" i="19"/>
  <c r="J26" i="19"/>
  <c r="L25" i="19"/>
  <c r="K25" i="19"/>
  <c r="J25" i="19"/>
  <c r="L24" i="19"/>
  <c r="K24" i="19"/>
  <c r="J24" i="19"/>
  <c r="L23" i="19"/>
  <c r="K23" i="19"/>
  <c r="J23" i="19"/>
  <c r="L22" i="19"/>
  <c r="K22" i="19"/>
  <c r="J22" i="19"/>
  <c r="L21" i="19"/>
  <c r="K21" i="19"/>
  <c r="J21" i="19"/>
  <c r="L20" i="19"/>
  <c r="K20" i="19"/>
  <c r="J20" i="19"/>
  <c r="L19" i="19"/>
  <c r="K19" i="19"/>
  <c r="J19" i="19"/>
  <c r="L18" i="19"/>
  <c r="K18" i="19"/>
  <c r="J18" i="19"/>
  <c r="L17" i="19"/>
  <c r="K17" i="19"/>
  <c r="J17" i="19"/>
  <c r="L16" i="19"/>
  <c r="K16" i="19"/>
  <c r="J16" i="19"/>
  <c r="L15" i="19"/>
  <c r="K15" i="19"/>
  <c r="J15" i="19"/>
  <c r="L14" i="19"/>
  <c r="K14" i="19"/>
  <c r="J14" i="19"/>
  <c r="L13" i="19"/>
  <c r="K13" i="19"/>
  <c r="J13" i="19"/>
  <c r="L12" i="19"/>
  <c r="K12" i="19"/>
  <c r="J12" i="19"/>
  <c r="L11" i="19"/>
  <c r="K11" i="19"/>
  <c r="J11" i="19"/>
  <c r="L10" i="19"/>
  <c r="K10" i="19"/>
  <c r="J10" i="19"/>
  <c r="L30" i="19" l="1"/>
  <c r="K30" i="19"/>
  <c r="J10" i="15"/>
  <c r="K10" i="15"/>
  <c r="L10" i="15"/>
  <c r="J11" i="15"/>
  <c r="K11" i="15"/>
  <c r="L11" i="15"/>
  <c r="J12" i="15"/>
  <c r="K12" i="15"/>
  <c r="L12" i="15"/>
  <c r="J13" i="15"/>
  <c r="K13" i="15"/>
  <c r="L13" i="15"/>
  <c r="J14" i="15"/>
  <c r="K14" i="15"/>
  <c r="L14" i="15"/>
  <c r="J15" i="15"/>
  <c r="K15" i="15"/>
  <c r="L15" i="15"/>
  <c r="J16" i="15"/>
  <c r="K16" i="15"/>
  <c r="L16" i="15"/>
  <c r="K17" i="15"/>
  <c r="J17" i="15"/>
  <c r="L17" i="15"/>
  <c r="K18" i="15"/>
  <c r="L18" i="15"/>
  <c r="J19" i="15"/>
  <c r="K19" i="15"/>
  <c r="L19" i="15"/>
  <c r="K20" i="15"/>
  <c r="J20" i="15"/>
  <c r="L20" i="15"/>
  <c r="J21" i="15"/>
  <c r="K21" i="15"/>
  <c r="L21" i="15"/>
  <c r="J22" i="15"/>
  <c r="K22" i="15"/>
  <c r="L22" i="15"/>
  <c r="K23" i="15"/>
  <c r="J23" i="15"/>
  <c r="L23" i="15"/>
  <c r="J24" i="15"/>
  <c r="J25" i="15"/>
  <c r="K25" i="15"/>
  <c r="L25" i="15"/>
  <c r="J26" i="15"/>
  <c r="K26" i="15"/>
  <c r="L26" i="15"/>
  <c r="J27" i="15"/>
  <c r="K27" i="15"/>
  <c r="L27" i="15"/>
  <c r="J28" i="15"/>
  <c r="K28" i="15"/>
  <c r="L28" i="15"/>
  <c r="J29" i="15"/>
  <c r="K29" i="15"/>
  <c r="L29" i="15"/>
  <c r="L24" i="15" l="1"/>
  <c r="K24" i="15"/>
  <c r="J18" i="15"/>
  <c r="I11" i="16"/>
  <c r="I12" i="16"/>
  <c r="I13" i="16"/>
  <c r="L13" i="16" s="1"/>
  <c r="I14" i="16"/>
  <c r="I15" i="16"/>
  <c r="L15" i="16" s="1"/>
  <c r="I16" i="16"/>
  <c r="I17" i="16"/>
  <c r="I18" i="16"/>
  <c r="I19" i="16"/>
  <c r="I20" i="16"/>
  <c r="I21" i="16"/>
  <c r="L21" i="16" s="1"/>
  <c r="I22" i="16"/>
  <c r="I23" i="16"/>
  <c r="L23" i="16" s="1"/>
  <c r="I25" i="16"/>
  <c r="L25" i="16" s="1"/>
  <c r="I26" i="16"/>
  <c r="I27" i="16"/>
  <c r="I28" i="16"/>
  <c r="I29" i="16"/>
  <c r="L29" i="16" s="1"/>
  <c r="I10" i="16"/>
  <c r="L10" i="16" s="1"/>
  <c r="H30" i="16"/>
  <c r="G30" i="16"/>
  <c r="E30" i="16"/>
  <c r="D30" i="16"/>
  <c r="K29" i="16"/>
  <c r="J29" i="16"/>
  <c r="L28" i="16"/>
  <c r="K28" i="16"/>
  <c r="J28" i="16"/>
  <c r="L27" i="16"/>
  <c r="K27" i="16"/>
  <c r="J27" i="16"/>
  <c r="L26" i="16"/>
  <c r="K26" i="16"/>
  <c r="J26" i="16"/>
  <c r="K25" i="16"/>
  <c r="J25" i="16"/>
  <c r="F24" i="16"/>
  <c r="K23" i="16"/>
  <c r="J23" i="16"/>
  <c r="L22" i="16"/>
  <c r="K22" i="16"/>
  <c r="J22" i="16"/>
  <c r="K21" i="16"/>
  <c r="J21" i="16"/>
  <c r="L20" i="16"/>
  <c r="K20" i="16"/>
  <c r="J20" i="16"/>
  <c r="L19" i="16"/>
  <c r="K19" i="16"/>
  <c r="J19" i="16"/>
  <c r="L18" i="16"/>
  <c r="K18" i="16"/>
  <c r="J18" i="16"/>
  <c r="L17" i="16"/>
  <c r="K17" i="16"/>
  <c r="J17" i="16"/>
  <c r="L16" i="16"/>
  <c r="K16" i="16"/>
  <c r="J16" i="16"/>
  <c r="K15" i="16"/>
  <c r="J15" i="16"/>
  <c r="L14" i="16"/>
  <c r="K14" i="16"/>
  <c r="J14" i="16"/>
  <c r="K13" i="16"/>
  <c r="J13" i="16"/>
  <c r="L12" i="16"/>
  <c r="K12" i="16"/>
  <c r="J12" i="16"/>
  <c r="L11" i="16"/>
  <c r="K11" i="16"/>
  <c r="J11" i="16"/>
  <c r="K10" i="16"/>
  <c r="J10" i="16"/>
  <c r="I30" i="16" l="1"/>
  <c r="L30" i="16" s="1"/>
  <c r="I24" i="16"/>
  <c r="L24" i="16" s="1"/>
  <c r="J24" i="16"/>
  <c r="K24" i="16"/>
  <c r="F30" i="16"/>
  <c r="J30" i="16" s="1"/>
  <c r="K30" i="16" l="1"/>
  <c r="I30" i="15" l="1"/>
  <c r="H30" i="15"/>
  <c r="E30" i="15"/>
  <c r="D30" i="15"/>
  <c r="G30" i="15"/>
  <c r="F30" i="15" l="1"/>
  <c r="L30" i="15" l="1"/>
  <c r="K30" i="15"/>
  <c r="J30" i="15"/>
  <c r="G28" i="8"/>
  <c r="G27" i="8"/>
  <c r="G14" i="8"/>
  <c r="G12" i="8"/>
  <c r="I30" i="14" l="1"/>
  <c r="H30" i="14"/>
  <c r="G30" i="14"/>
  <c r="E30" i="14"/>
  <c r="D30" i="14"/>
  <c r="N29" i="14"/>
  <c r="M29" i="14"/>
  <c r="L29" i="14"/>
  <c r="K29" i="14"/>
  <c r="J29" i="14"/>
  <c r="N28" i="14"/>
  <c r="M28" i="14"/>
  <c r="L28" i="14"/>
  <c r="K28" i="14"/>
  <c r="J28" i="14"/>
  <c r="N27" i="14"/>
  <c r="M27" i="14"/>
  <c r="L27" i="14"/>
  <c r="K27" i="14"/>
  <c r="J27" i="14"/>
  <c r="N26" i="14"/>
  <c r="M26" i="14"/>
  <c r="L26" i="14"/>
  <c r="K26" i="14"/>
  <c r="J26" i="14"/>
  <c r="N25" i="14"/>
  <c r="M25" i="14"/>
  <c r="L25" i="14"/>
  <c r="K25" i="14"/>
  <c r="J25" i="14"/>
  <c r="N24" i="14"/>
  <c r="M24" i="14"/>
  <c r="L24" i="14"/>
  <c r="K24" i="14"/>
  <c r="F30" i="14"/>
  <c r="N23" i="14"/>
  <c r="M23" i="14"/>
  <c r="L23" i="14"/>
  <c r="K23" i="14"/>
  <c r="J23" i="14"/>
  <c r="N22" i="14"/>
  <c r="M22" i="14"/>
  <c r="L22" i="14"/>
  <c r="K22" i="14"/>
  <c r="J22" i="14"/>
  <c r="N21" i="14"/>
  <c r="M21" i="14"/>
  <c r="L21" i="14"/>
  <c r="K21" i="14"/>
  <c r="J21" i="14"/>
  <c r="N20" i="14"/>
  <c r="M20" i="14"/>
  <c r="L20" i="14"/>
  <c r="K20" i="14"/>
  <c r="J20" i="14"/>
  <c r="N19" i="14"/>
  <c r="M19" i="14"/>
  <c r="L19" i="14"/>
  <c r="K19" i="14"/>
  <c r="J19" i="14"/>
  <c r="N18" i="14"/>
  <c r="M18" i="14"/>
  <c r="L18" i="14"/>
  <c r="K18" i="14"/>
  <c r="J18" i="14"/>
  <c r="N17" i="14"/>
  <c r="M17" i="14"/>
  <c r="L17" i="14"/>
  <c r="K17" i="14"/>
  <c r="J17" i="14"/>
  <c r="N16" i="14"/>
  <c r="M16" i="14"/>
  <c r="L16" i="14"/>
  <c r="K16" i="14"/>
  <c r="J16" i="14"/>
  <c r="N15" i="14"/>
  <c r="M15" i="14"/>
  <c r="L15" i="14"/>
  <c r="K15" i="14"/>
  <c r="J15" i="14"/>
  <c r="N14" i="14"/>
  <c r="M14" i="14"/>
  <c r="L14" i="14"/>
  <c r="K14" i="14"/>
  <c r="J14" i="14"/>
  <c r="N13" i="14"/>
  <c r="M13" i="14"/>
  <c r="L13" i="14"/>
  <c r="K13" i="14"/>
  <c r="J13" i="14"/>
  <c r="N12" i="14"/>
  <c r="M12" i="14"/>
  <c r="L12" i="14"/>
  <c r="K12" i="14"/>
  <c r="J12" i="14"/>
  <c r="N11" i="14"/>
  <c r="M11" i="14"/>
  <c r="L11" i="14"/>
  <c r="K11" i="14"/>
  <c r="J11" i="14"/>
  <c r="N10" i="14"/>
  <c r="M10" i="14"/>
  <c r="L10" i="14"/>
  <c r="K10" i="14"/>
  <c r="J10" i="14"/>
  <c r="K30" i="14" l="1"/>
  <c r="M30" i="14"/>
  <c r="N30" i="14"/>
  <c r="J30" i="14"/>
  <c r="L30" i="14"/>
  <c r="J24" i="14"/>
  <c r="H18" i="11"/>
  <c r="G18" i="11"/>
  <c r="H21" i="11"/>
  <c r="G21" i="11"/>
  <c r="H19" i="11"/>
  <c r="F24" i="11" l="1"/>
  <c r="G30" i="11" l="1"/>
  <c r="I30" i="11"/>
  <c r="H30" i="11"/>
  <c r="F30" i="11"/>
  <c r="E30" i="11"/>
  <c r="D30" i="11"/>
  <c r="N29" i="11"/>
  <c r="M29" i="11"/>
  <c r="L29" i="11"/>
  <c r="K29" i="11"/>
  <c r="J29" i="11"/>
  <c r="N28" i="11"/>
  <c r="M28" i="11"/>
  <c r="L28" i="11"/>
  <c r="K28" i="11"/>
  <c r="J28" i="11"/>
  <c r="N27" i="11"/>
  <c r="M27" i="11"/>
  <c r="L27" i="11"/>
  <c r="K27" i="11"/>
  <c r="J27" i="11"/>
  <c r="N26" i="11"/>
  <c r="M26" i="11"/>
  <c r="L26" i="11"/>
  <c r="K26" i="11"/>
  <c r="J26" i="11"/>
  <c r="N25" i="11"/>
  <c r="M25" i="11"/>
  <c r="L25" i="11"/>
  <c r="K25" i="11"/>
  <c r="J25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N21" i="11"/>
  <c r="M21" i="11"/>
  <c r="L21" i="11"/>
  <c r="K21" i="11"/>
  <c r="J21" i="11"/>
  <c r="N20" i="11"/>
  <c r="M20" i="11"/>
  <c r="L20" i="11"/>
  <c r="K20" i="11"/>
  <c r="J20" i="11"/>
  <c r="N19" i="11"/>
  <c r="M19" i="11"/>
  <c r="L19" i="11"/>
  <c r="K19" i="11"/>
  <c r="J19" i="11"/>
  <c r="N18" i="11"/>
  <c r="M18" i="11"/>
  <c r="L18" i="11"/>
  <c r="K18" i="11"/>
  <c r="J18" i="11"/>
  <c r="N17" i="11"/>
  <c r="M17" i="11"/>
  <c r="L17" i="11"/>
  <c r="K17" i="11"/>
  <c r="J17" i="11"/>
  <c r="N16" i="11"/>
  <c r="M16" i="11"/>
  <c r="L16" i="11"/>
  <c r="K16" i="11"/>
  <c r="J16" i="11"/>
  <c r="N15" i="11"/>
  <c r="M15" i="11"/>
  <c r="L15" i="11"/>
  <c r="K15" i="11"/>
  <c r="J15" i="11"/>
  <c r="N14" i="11"/>
  <c r="M14" i="11"/>
  <c r="L14" i="11"/>
  <c r="K14" i="11"/>
  <c r="J14" i="11"/>
  <c r="N13" i="11"/>
  <c r="M13" i="11"/>
  <c r="L13" i="11"/>
  <c r="K13" i="11"/>
  <c r="J13" i="11"/>
  <c r="N12" i="11"/>
  <c r="M12" i="11"/>
  <c r="L12" i="11"/>
  <c r="K12" i="11"/>
  <c r="J12" i="11"/>
  <c r="N11" i="11"/>
  <c r="M11" i="11"/>
  <c r="L11" i="11"/>
  <c r="K11" i="11"/>
  <c r="J11" i="11"/>
  <c r="N10" i="11"/>
  <c r="M10" i="11"/>
  <c r="L10" i="11"/>
  <c r="J10" i="11"/>
  <c r="M30" i="11" l="1"/>
  <c r="N30" i="11"/>
  <c r="J30" i="11"/>
  <c r="L30" i="11"/>
  <c r="K30" i="11"/>
  <c r="K10" i="11"/>
  <c r="I30" i="8" l="1"/>
  <c r="H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J22" i="8"/>
  <c r="J12" i="8"/>
  <c r="J14" i="8"/>
  <c r="J24" i="8"/>
  <c r="J26" i="8"/>
  <c r="J28" i="8"/>
  <c r="J29" i="8"/>
  <c r="J19" i="8"/>
  <c r="J15" i="8"/>
  <c r="J11" i="8"/>
  <c r="J10" i="8"/>
  <c r="F30" i="8"/>
  <c r="E30" i="8"/>
  <c r="D30" i="8"/>
  <c r="N29" i="8"/>
  <c r="M29" i="8"/>
  <c r="N28" i="8"/>
  <c r="M28" i="8"/>
  <c r="N27" i="8"/>
  <c r="M27" i="8"/>
  <c r="J27" i="8"/>
  <c r="N26" i="8"/>
  <c r="M26" i="8"/>
  <c r="N25" i="8"/>
  <c r="M25" i="8"/>
  <c r="J25" i="8"/>
  <c r="N24" i="8"/>
  <c r="M24" i="8"/>
  <c r="N23" i="8"/>
  <c r="M23" i="8"/>
  <c r="J23" i="8"/>
  <c r="N22" i="8"/>
  <c r="M22" i="8"/>
  <c r="N21" i="8"/>
  <c r="M21" i="8"/>
  <c r="J21" i="8"/>
  <c r="N20" i="8"/>
  <c r="M20" i="8"/>
  <c r="J20" i="8"/>
  <c r="N19" i="8"/>
  <c r="M19" i="8"/>
  <c r="N18" i="8"/>
  <c r="M18" i="8"/>
  <c r="J18" i="8"/>
  <c r="N17" i="8"/>
  <c r="M17" i="8"/>
  <c r="J17" i="8"/>
  <c r="N16" i="8"/>
  <c r="M16" i="8"/>
  <c r="J16" i="8"/>
  <c r="N15" i="8"/>
  <c r="M15" i="8"/>
  <c r="N14" i="8"/>
  <c r="M14" i="8"/>
  <c r="N13" i="8"/>
  <c r="M13" i="8"/>
  <c r="J13" i="8"/>
  <c r="N12" i="8"/>
  <c r="M12" i="8"/>
  <c r="N11" i="8"/>
  <c r="M11" i="8"/>
  <c r="N10" i="8"/>
  <c r="M10" i="8"/>
  <c r="K30" i="8" l="1"/>
  <c r="L30" i="8"/>
  <c r="N30" i="8"/>
  <c r="M30" i="8"/>
  <c r="G30" i="8"/>
  <c r="J30" i="8" l="1"/>
  <c r="H35" i="8"/>
</calcChain>
</file>

<file path=xl/sharedStrings.xml><?xml version="1.0" encoding="utf-8"?>
<sst xmlns="http://schemas.openxmlformats.org/spreadsheetml/2006/main" count="485" uniqueCount="79">
  <si>
    <t>KABUPATEN</t>
  </si>
  <si>
    <t>: KABUPATEN LOMBOK BARAT</t>
  </si>
  <si>
    <t>PROVINSI</t>
  </si>
  <si>
    <t>: NUSA TENGGARA BARAT</t>
  </si>
  <si>
    <t>No.</t>
  </si>
  <si>
    <t>NAMA DAERAH IRIGASI</t>
  </si>
  <si>
    <t>LOKASI/KEC.</t>
  </si>
  <si>
    <t>LUAS</t>
  </si>
  <si>
    <t xml:space="preserve">LUAS </t>
  </si>
  <si>
    <t>PANJANG SALURAN (KM)</t>
  </si>
  <si>
    <t>ESTIMASI BIAYA (Rp.)</t>
  </si>
  <si>
    <t>KET.</t>
  </si>
  <si>
    <t xml:space="preserve"> BAKU (Ha)</t>
  </si>
  <si>
    <t>BAIK</t>
  </si>
  <si>
    <t>RB</t>
  </si>
  <si>
    <t>RR</t>
  </si>
  <si>
    <t>OP RUTIN/THN</t>
  </si>
  <si>
    <t>REHAB</t>
  </si>
  <si>
    <t>Sandik</t>
  </si>
  <si>
    <t>Batulayar, Gunungsari</t>
  </si>
  <si>
    <t>Medas</t>
  </si>
  <si>
    <t>Gunungsari</t>
  </si>
  <si>
    <t>Ireng Daya</t>
  </si>
  <si>
    <t>Gegutu</t>
  </si>
  <si>
    <t>Penimbung</t>
  </si>
  <si>
    <t>Gunungsari, Lingsar</t>
  </si>
  <si>
    <t>Menjeli</t>
  </si>
  <si>
    <t>Lingsar</t>
  </si>
  <si>
    <t>Repok Pancor</t>
  </si>
  <si>
    <t>Mencongah</t>
  </si>
  <si>
    <t>Nyur Baye</t>
  </si>
  <si>
    <t>Montang</t>
  </si>
  <si>
    <t>Keru</t>
  </si>
  <si>
    <t>Narmada</t>
  </si>
  <si>
    <t>Buntopeng</t>
  </si>
  <si>
    <t>Kuripan</t>
  </si>
  <si>
    <t>Pesongoran Kuripan</t>
  </si>
  <si>
    <t>Pelangan</t>
  </si>
  <si>
    <t>Sekotong</t>
  </si>
  <si>
    <t>Embung Kengkang</t>
  </si>
  <si>
    <t>Embung Telekong I, II</t>
  </si>
  <si>
    <t>Lembar</t>
  </si>
  <si>
    <t>Embung Tibu Kuning</t>
  </si>
  <si>
    <t>Embung Telaga Lebur</t>
  </si>
  <si>
    <t>Embung Bantir I, II</t>
  </si>
  <si>
    <t>Gerung</t>
  </si>
  <si>
    <t>Embung  Aik Mual</t>
  </si>
  <si>
    <t>Jumlah</t>
  </si>
  <si>
    <t>20 DI</t>
  </si>
  <si>
    <t>Mataram, 20 April 2013</t>
  </si>
  <si>
    <t>Direktur Bina Operasi dan Pemeliharaan</t>
  </si>
  <si>
    <t>Kabid SDA</t>
  </si>
  <si>
    <t xml:space="preserve"> Kabid Pengairan</t>
  </si>
  <si>
    <t>Direktorat Jendral Sumber Daya Air</t>
  </si>
  <si>
    <t>Dinas PU. Prov. NTB</t>
  </si>
  <si>
    <t>Kabupaten Lombok Barat</t>
  </si>
  <si>
    <t>Ir. Hartanto, Dipl.He</t>
  </si>
  <si>
    <t>H. L. NAJAMUDDIN, ST</t>
  </si>
  <si>
    <t>NIP. 19560102 198212 1 002</t>
  </si>
  <si>
    <t>NIP. 19661107 199303 1 015</t>
  </si>
  <si>
    <t>NIP. 19670313 199703 1 007</t>
  </si>
  <si>
    <t>KONDISI (%)</t>
  </si>
  <si>
    <t>POTENSIAL (KM)</t>
  </si>
  <si>
    <t>RUSAK RINGAN</t>
  </si>
  <si>
    <t>RUSAK BERAT</t>
  </si>
  <si>
    <t>KETERANGAN</t>
  </si>
  <si>
    <t>KECAMATAN</t>
  </si>
  <si>
    <t>LUAS  BAKU (Ha)</t>
  </si>
  <si>
    <t>TAHUN 2019</t>
  </si>
  <si>
    <t>PANJANG SALURAN (m')</t>
  </si>
  <si>
    <t>KONDISI (m')</t>
  </si>
  <si>
    <t>LUAS POTENSIAL (Ha)</t>
  </si>
  <si>
    <t>TAHUN 2020</t>
  </si>
  <si>
    <t>PERSENTASE PANJANG JARINGAN IRIGASI KONDISI BAIK</t>
  </si>
  <si>
    <t>TAHUN 2018</t>
  </si>
  <si>
    <t>TAHUN 2017</t>
  </si>
  <si>
    <t>TAHUN 2016</t>
  </si>
  <si>
    <t>TAHUN 2015</t>
  </si>
  <si>
    <t>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</si>
</sst>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_);_(* \(#,##0\);_(* &quot;-&quot;??_);_(@_)"/>
    <numFmt numFmtId="166" formatCode="_ * #,##0_ ;_ * \-#,##0_ ;_ * &quot;-&quot;_ ;_ @_ "/>
    <numFmt numFmtId="167" formatCode="_([$Rp-421]* #,##0.00_);_([$Rp-421]* \(#,##0.00\);_([$Rp-421]* &quot;-&quot;??_);_(@_)"/>
    <numFmt numFmtId="168" formatCode="_(* #,##0.00_);_(* \(#,##0.00\);_(* &quot;-&quot;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8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6"/>
      <color rgb="FF222222"/>
      <name val="Arial"/>
      <family val="2"/>
    </font>
    <font>
      <sz val="8"/>
      <color theme="1"/>
      <name val="Bookman Old Style"/>
      <family val="1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4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5" fillId="0" borderId="0">
      <alignment vertical="top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0" fontId="4" fillId="0" borderId="0"/>
    <xf numFmtId="0" fontId="5" fillId="0" borderId="0">
      <alignment vertical="top"/>
    </xf>
    <xf numFmtId="41" fontId="5" fillId="0" borderId="0" applyFont="0" applyFill="0" applyBorder="0" applyAlignment="0" applyProtection="0">
      <alignment vertical="top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1" fillId="29" borderId="12" applyNumberFormat="0" applyFon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0" fontId="12" fillId="30" borderId="13" applyNumberFormat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18" fillId="7" borderId="11" applyNumberFormat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3" fillId="0" borderId="0"/>
    <xf numFmtId="0" fontId="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3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6" fillId="29" borderId="12" applyNumberFormat="0" applyFon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0" fontId="20" fillId="28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21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3" fontId="4" fillId="0" borderId="4" xfId="1" applyFont="1" applyBorder="1" applyAlignment="1">
      <alignment horizontal="right"/>
    </xf>
    <xf numFmtId="43" fontId="0" fillId="0" borderId="4" xfId="0" applyNumberFormat="1" applyBorder="1"/>
    <xf numFmtId="0" fontId="0" fillId="0" borderId="5" xfId="0" applyBorder="1"/>
    <xf numFmtId="0" fontId="28" fillId="0" borderId="5" xfId="0" applyFont="1" applyBorder="1" applyAlignment="1">
      <alignment vertical="top" wrapText="1"/>
    </xf>
    <xf numFmtId="0" fontId="0" fillId="0" borderId="8" xfId="0" applyBorder="1" applyAlignment="1">
      <alignment horizontal="center"/>
    </xf>
    <xf numFmtId="0" fontId="28" fillId="0" borderId="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43" fontId="0" fillId="0" borderId="8" xfId="0" applyNumberFormat="1" applyBorder="1"/>
    <xf numFmtId="41" fontId="0" fillId="0" borderId="5" xfId="4139" applyFont="1" applyBorder="1"/>
    <xf numFmtId="43" fontId="0" fillId="0" borderId="0" xfId="0" applyNumberFormat="1"/>
    <xf numFmtId="43" fontId="0" fillId="0" borderId="5" xfId="0" applyNumberFormat="1" applyBorder="1"/>
    <xf numFmtId="0" fontId="0" fillId="0" borderId="6" xfId="0" applyBorder="1"/>
    <xf numFmtId="43" fontId="0" fillId="0" borderId="6" xfId="0" applyNumberFormat="1" applyBorder="1"/>
    <xf numFmtId="41" fontId="0" fillId="0" borderId="6" xfId="4139" applyFont="1" applyBorder="1"/>
    <xf numFmtId="0" fontId="28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8" fillId="0" borderId="6" xfId="0" applyFont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43" fontId="0" fillId="0" borderId="20" xfId="0" applyNumberFormat="1" applyBorder="1"/>
    <xf numFmtId="0" fontId="26" fillId="0" borderId="0" xfId="0" applyFont="1"/>
    <xf numFmtId="0" fontId="26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43" fontId="0" fillId="0" borderId="5" xfId="0" applyNumberFormat="1" applyBorder="1" applyAlignment="1">
      <alignment horizontal="center"/>
    </xf>
    <xf numFmtId="0" fontId="31" fillId="0" borderId="21" xfId="0" applyFont="1" applyBorder="1" applyAlignment="1">
      <alignment vertical="top" wrapText="1"/>
    </xf>
    <xf numFmtId="0" fontId="2" fillId="0" borderId="22" xfId="0" applyFont="1" applyBorder="1"/>
    <xf numFmtId="41" fontId="2" fillId="0" borderId="21" xfId="4139" applyFont="1" applyBorder="1"/>
    <xf numFmtId="0" fontId="2" fillId="0" borderId="21" xfId="0" applyFont="1" applyBorder="1" applyAlignment="1">
      <alignment horizontal="center" vertical="center"/>
    </xf>
    <xf numFmtId="0" fontId="32" fillId="0" borderId="21" xfId="0" applyFont="1" applyBorder="1"/>
    <xf numFmtId="0" fontId="3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8" fillId="0" borderId="0" xfId="0" applyFont="1" applyAlignment="1">
      <alignment horizontal="center" vertical="top" wrapText="1"/>
    </xf>
    <xf numFmtId="41" fontId="28" fillId="0" borderId="0" xfId="0" applyNumberFormat="1" applyFont="1" applyAlignment="1">
      <alignment horizontal="center" vertical="top" wrapText="1"/>
    </xf>
    <xf numFmtId="41" fontId="0" fillId="0" borderId="0" xfId="0" applyNumberFormat="1"/>
    <xf numFmtId="165" fontId="0" fillId="0" borderId="5" xfId="1" applyNumberFormat="1" applyFont="1" applyBorder="1"/>
    <xf numFmtId="0" fontId="33" fillId="0" borderId="0" xfId="0" applyFont="1" applyAlignment="1">
      <alignment horizontal="center" wrapText="1" readingOrder="1"/>
    </xf>
    <xf numFmtId="0" fontId="30" fillId="0" borderId="0" xfId="0" applyFont="1"/>
    <xf numFmtId="1" fontId="0" fillId="0" borderId="5" xfId="0" applyNumberFormat="1" applyBorder="1"/>
    <xf numFmtId="2" fontId="0" fillId="0" borderId="5" xfId="0" applyNumberFormat="1" applyBorder="1" applyAlignment="1">
      <alignment horizontal="center"/>
    </xf>
    <xf numFmtId="168" fontId="30" fillId="0" borderId="0" xfId="0" applyNumberFormat="1" applyFont="1"/>
    <xf numFmtId="41" fontId="30" fillId="0" borderId="0" xfId="4139" applyFont="1"/>
    <xf numFmtId="43" fontId="30" fillId="0" borderId="0" xfId="0" applyNumberFormat="1" applyFont="1"/>
    <xf numFmtId="41" fontId="2" fillId="0" borderId="21" xfId="4139" applyNumberFormat="1" applyFont="1" applyBorder="1"/>
    <xf numFmtId="43" fontId="33" fillId="0" borderId="0" xfId="0" applyNumberFormat="1" applyFont="1" applyAlignment="1">
      <alignment horizontal="center" wrapText="1" readingOrder="1"/>
    </xf>
    <xf numFmtId="168" fontId="2" fillId="36" borderId="21" xfId="4139" applyNumberFormat="1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43" fontId="0" fillId="0" borderId="4" xfId="0" applyNumberFormat="1" applyFont="1" applyBorder="1"/>
    <xf numFmtId="0" fontId="0" fillId="0" borderId="5" xfId="0" applyFont="1" applyBorder="1"/>
    <xf numFmtId="0" fontId="0" fillId="0" borderId="8" xfId="0" applyFont="1" applyBorder="1" applyAlignment="1">
      <alignment horizontal="center"/>
    </xf>
    <xf numFmtId="43" fontId="0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1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" fillId="37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1" fontId="2" fillId="37" borderId="23" xfId="4139" applyFont="1" applyFill="1" applyBorder="1" applyAlignment="1">
      <alignment horizontal="center" vertical="center"/>
    </xf>
    <xf numFmtId="168" fontId="2" fillId="37" borderId="23" xfId="4139" applyNumberFormat="1" applyFont="1" applyFill="1" applyBorder="1" applyAlignment="1">
      <alignment horizontal="center" vertical="center"/>
    </xf>
    <xf numFmtId="0" fontId="2" fillId="37" borderId="23" xfId="0" applyFont="1" applyFill="1" applyBorder="1" applyAlignment="1">
      <alignment horizontal="center" vertical="center"/>
    </xf>
    <xf numFmtId="0" fontId="2" fillId="37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7" borderId="1" xfId="0" applyFont="1" applyFill="1" applyBorder="1" applyAlignment="1">
      <alignment horizontal="center" vertical="justify"/>
    </xf>
    <xf numFmtId="41" fontId="32" fillId="0" borderId="0" xfId="0" applyNumberFormat="1" applyFont="1"/>
    <xf numFmtId="0" fontId="32" fillId="0" borderId="27" xfId="0" applyFont="1" applyFill="1" applyBorder="1" applyAlignment="1">
      <alignment horizontal="center"/>
    </xf>
    <xf numFmtId="0" fontId="32" fillId="0" borderId="27" xfId="0" applyFont="1" applyFill="1" applyBorder="1" applyAlignment="1">
      <alignment vertical="top" wrapText="1"/>
    </xf>
    <xf numFmtId="0" fontId="32" fillId="0" borderId="28" xfId="0" applyFont="1" applyFill="1" applyBorder="1" applyAlignment="1">
      <alignment horizontal="left"/>
    </xf>
    <xf numFmtId="41" fontId="32" fillId="0" borderId="27" xfId="4139" applyNumberFormat="1" applyFont="1" applyFill="1" applyBorder="1" applyAlignment="1">
      <alignment horizontal="center" vertical="top" wrapText="1"/>
    </xf>
    <xf numFmtId="165" fontId="32" fillId="0" borderId="28" xfId="0" applyNumberFormat="1" applyFont="1" applyFill="1" applyBorder="1"/>
    <xf numFmtId="43" fontId="32" fillId="0" borderId="27" xfId="0" applyNumberFormat="1" applyFont="1" applyFill="1" applyBorder="1" applyAlignment="1">
      <alignment horizontal="center"/>
    </xf>
    <xf numFmtId="0" fontId="32" fillId="0" borderId="27" xfId="0" applyFont="1" applyFill="1" applyBorder="1"/>
    <xf numFmtId="0" fontId="32" fillId="0" borderId="0" xfId="0" applyFont="1" applyFill="1"/>
    <xf numFmtId="0" fontId="32" fillId="0" borderId="5" xfId="0" applyFont="1" applyFill="1" applyBorder="1" applyAlignment="1">
      <alignment horizontal="center"/>
    </xf>
    <xf numFmtId="0" fontId="32" fillId="0" borderId="5" xfId="0" applyFont="1" applyFill="1" applyBorder="1" applyAlignment="1">
      <alignment vertical="top" wrapText="1"/>
    </xf>
    <xf numFmtId="0" fontId="32" fillId="0" borderId="8" xfId="0" applyFont="1" applyFill="1" applyBorder="1" applyAlignment="1">
      <alignment horizontal="left"/>
    </xf>
    <xf numFmtId="41" fontId="32" fillId="0" borderId="5" xfId="4139" applyNumberFormat="1" applyFont="1" applyFill="1" applyBorder="1" applyAlignment="1">
      <alignment horizontal="center" vertical="top" wrapText="1"/>
    </xf>
    <xf numFmtId="165" fontId="32" fillId="0" borderId="8" xfId="0" applyNumberFormat="1" applyFont="1" applyFill="1" applyBorder="1"/>
    <xf numFmtId="0" fontId="32" fillId="0" borderId="5" xfId="0" applyFont="1" applyFill="1" applyBorder="1"/>
    <xf numFmtId="41" fontId="32" fillId="0" borderId="7" xfId="4139" applyNumberFormat="1" applyFont="1" applyFill="1" applyBorder="1" applyAlignment="1">
      <alignment horizontal="center" vertical="top" wrapText="1"/>
    </xf>
    <xf numFmtId="165" fontId="32" fillId="0" borderId="5" xfId="0" applyNumberFormat="1" applyFont="1" applyFill="1" applyBorder="1"/>
    <xf numFmtId="0" fontId="32" fillId="0" borderId="6" xfId="0" applyFont="1" applyFill="1" applyBorder="1" applyAlignment="1">
      <alignment horizontal="center"/>
    </xf>
    <xf numFmtId="165" fontId="32" fillId="0" borderId="6" xfId="0" applyNumberFormat="1" applyFont="1" applyFill="1" applyBorder="1"/>
    <xf numFmtId="0" fontId="32" fillId="0" borderId="6" xfId="0" applyFont="1" applyFill="1" applyBorder="1"/>
    <xf numFmtId="41" fontId="32" fillId="0" borderId="9" xfId="4139" applyNumberFormat="1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/>
    </xf>
    <xf numFmtId="0" fontId="32" fillId="0" borderId="6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horizontal="left" vertical="center"/>
    </xf>
    <xf numFmtId="165" fontId="2" fillId="37" borderId="23" xfId="4139" applyNumberFormat="1" applyFont="1" applyFill="1" applyBorder="1" applyAlignment="1">
      <alignment horizontal="center" vertical="center"/>
    </xf>
    <xf numFmtId="43" fontId="30" fillId="0" borderId="4" xfId="1" applyFont="1" applyBorder="1" applyAlignment="1">
      <alignment horizontal="right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34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165" fontId="0" fillId="0" borderId="8" xfId="0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5" xfId="4139" applyNumberFormat="1" applyFont="1" applyBorder="1" applyAlignment="1">
      <alignment horizontal="right"/>
    </xf>
    <xf numFmtId="0" fontId="0" fillId="0" borderId="9" xfId="0" applyFont="1" applyBorder="1" applyAlignment="1">
      <alignment horizontal="right" vertical="top" wrapText="1"/>
    </xf>
    <xf numFmtId="165" fontId="0" fillId="0" borderId="20" xfId="0" applyNumberFormat="1" applyFont="1" applyBorder="1" applyAlignment="1">
      <alignment horizontal="right"/>
    </xf>
    <xf numFmtId="165" fontId="32" fillId="0" borderId="5" xfId="1" applyNumberFormat="1" applyFont="1" applyFill="1" applyBorder="1"/>
    <xf numFmtId="165" fontId="32" fillId="0" borderId="5" xfId="4139" applyNumberFormat="1" applyFont="1" applyFill="1" applyBorder="1"/>
    <xf numFmtId="165" fontId="32" fillId="0" borderId="6" xfId="1" applyNumberFormat="1" applyFont="1" applyFill="1" applyBorder="1"/>
    <xf numFmtId="165" fontId="32" fillId="0" borderId="6" xfId="4139" applyNumberFormat="1" applyFont="1" applyFill="1" applyBorder="1"/>
    <xf numFmtId="168" fontId="2" fillId="35" borderId="23" xfId="4139" applyNumberFormat="1" applyFont="1" applyFill="1" applyBorder="1" applyAlignment="1">
      <alignment horizontal="center" vertical="center"/>
    </xf>
    <xf numFmtId="41" fontId="32" fillId="0" borderId="29" xfId="4139" applyNumberFormat="1" applyFont="1" applyFill="1" applyBorder="1" applyAlignment="1">
      <alignment horizontal="center" vertical="top" wrapText="1"/>
    </xf>
    <xf numFmtId="165" fontId="32" fillId="0" borderId="27" xfId="1" applyNumberFormat="1" applyFont="1" applyFill="1" applyBorder="1"/>
    <xf numFmtId="165" fontId="32" fillId="0" borderId="27" xfId="4139" applyNumberFormat="1" applyFont="1" applyFill="1" applyBorder="1"/>
    <xf numFmtId="0" fontId="2" fillId="37" borderId="1" xfId="0" applyFont="1" applyFill="1" applyBorder="1" applyAlignment="1">
      <alignment horizontal="center" vertical="center"/>
    </xf>
    <xf numFmtId="41" fontId="32" fillId="0" borderId="0" xfId="4139" applyNumberFormat="1" applyFont="1"/>
    <xf numFmtId="0" fontId="35" fillId="0" borderId="0" xfId="0" applyFont="1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/>
    <xf numFmtId="165" fontId="0" fillId="0" borderId="5" xfId="1" applyNumberFormat="1" applyFont="1" applyFill="1" applyBorder="1" applyAlignment="1">
      <alignment horizontal="right"/>
    </xf>
    <xf numFmtId="0" fontId="0" fillId="0" borderId="5" xfId="0" applyFont="1" applyFill="1" applyBorder="1"/>
    <xf numFmtId="0" fontId="0" fillId="0" borderId="5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right" vertical="top" wrapText="1"/>
    </xf>
    <xf numFmtId="165" fontId="0" fillId="0" borderId="8" xfId="0" applyNumberFormat="1" applyFont="1" applyFill="1" applyBorder="1" applyAlignment="1">
      <alignment horizontal="right"/>
    </xf>
    <xf numFmtId="165" fontId="0" fillId="0" borderId="5" xfId="4139" applyNumberFormat="1" applyFont="1" applyFill="1" applyBorder="1" applyAlignment="1">
      <alignment horizontal="right"/>
    </xf>
    <xf numFmtId="43" fontId="0" fillId="0" borderId="5" xfId="0" applyNumberFormat="1" applyFont="1" applyFill="1" applyBorder="1" applyAlignment="1">
      <alignment horizontal="center"/>
    </xf>
    <xf numFmtId="41" fontId="0" fillId="0" borderId="5" xfId="4139" applyFont="1" applyFill="1" applyBorder="1"/>
    <xf numFmtId="165" fontId="0" fillId="0" borderId="5" xfId="0" applyNumberFormat="1" applyFont="1" applyFill="1" applyBorder="1" applyAlignment="1">
      <alignment horizontal="right"/>
    </xf>
    <xf numFmtId="0" fontId="0" fillId="0" borderId="6" xfId="0" applyFont="1" applyFill="1" applyBorder="1"/>
    <xf numFmtId="165" fontId="0" fillId="0" borderId="6" xfId="0" applyNumberFormat="1" applyFont="1" applyFill="1" applyBorder="1" applyAlignment="1">
      <alignment horizontal="right"/>
    </xf>
    <xf numFmtId="41" fontId="0" fillId="0" borderId="6" xfId="4139" applyFont="1" applyFill="1" applyBorder="1"/>
    <xf numFmtId="0" fontId="0" fillId="0" borderId="9" xfId="0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165" fontId="32" fillId="0" borderId="27" xfId="0" applyNumberFormat="1" applyFont="1" applyFill="1" applyBorder="1"/>
    <xf numFmtId="43" fontId="32" fillId="0" borderId="0" xfId="0" applyNumberFormat="1" applyFont="1" applyFill="1"/>
    <xf numFmtId="3" fontId="36" fillId="0" borderId="30" xfId="0" applyNumberFormat="1" applyFont="1" applyBorder="1" applyAlignment="1">
      <alignment horizontal="center" vertical="center" wrapText="1"/>
    </xf>
    <xf numFmtId="165" fontId="0" fillId="0" borderId="5" xfId="4139" applyNumberFormat="1" applyFont="1" applyBorder="1"/>
    <xf numFmtId="41" fontId="2" fillId="38" borderId="23" xfId="4139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34" fillId="0" borderId="21" xfId="0" applyFont="1" applyBorder="1" applyAlignment="1">
      <alignment vertical="center" wrapText="1"/>
    </xf>
    <xf numFmtId="0" fontId="34" fillId="0" borderId="22" xfId="0" applyFont="1" applyBorder="1" applyAlignment="1">
      <alignment vertical="center"/>
    </xf>
    <xf numFmtId="41" fontId="34" fillId="0" borderId="21" xfId="4139" applyFont="1" applyBorder="1" applyAlignment="1">
      <alignment vertical="center"/>
    </xf>
    <xf numFmtId="165" fontId="34" fillId="38" borderId="21" xfId="4139" applyNumberFormat="1" applyFont="1" applyFill="1" applyBorder="1" applyAlignment="1">
      <alignment vertical="center"/>
    </xf>
    <xf numFmtId="168" fontId="34" fillId="35" borderId="21" xfId="4139" applyNumberFormat="1" applyFont="1" applyFill="1" applyBorder="1" applyAlignment="1">
      <alignment horizontal="center" vertical="center"/>
    </xf>
    <xf numFmtId="168" fontId="34" fillId="0" borderId="21" xfId="4139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65" fontId="2" fillId="38" borderId="21" xfId="4139" applyNumberFormat="1" applyFont="1" applyFill="1" applyBorder="1"/>
    <xf numFmtId="41" fontId="2" fillId="38" borderId="21" xfId="4139" applyNumberFormat="1" applyFont="1" applyFill="1" applyBorder="1"/>
    <xf numFmtId="0" fontId="32" fillId="0" borderId="21" xfId="0" applyFont="1" applyBorder="1" applyAlignment="1">
      <alignment vertical="center"/>
    </xf>
    <xf numFmtId="0" fontId="31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41" fontId="2" fillId="0" borderId="21" xfId="4139" applyFont="1" applyBorder="1" applyAlignment="1">
      <alignment vertical="center"/>
    </xf>
    <xf numFmtId="41" fontId="2" fillId="38" borderId="21" xfId="4139" applyNumberFormat="1" applyFont="1" applyFill="1" applyBorder="1" applyAlignment="1">
      <alignment vertical="center"/>
    </xf>
    <xf numFmtId="168" fontId="2" fillId="39" borderId="21" xfId="4139" applyNumberFormat="1" applyFont="1" applyFill="1" applyBorder="1" applyAlignment="1">
      <alignment horizontal="center"/>
    </xf>
    <xf numFmtId="168" fontId="2" fillId="39" borderId="21" xfId="4139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7" borderId="1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37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4141">
    <cellStyle name="20% - Accent1 10" xfId="13" xr:uid="{00000000-0005-0000-0000-000000000000}"/>
    <cellStyle name="20% - Accent1 11" xfId="14" xr:uid="{00000000-0005-0000-0000-000001000000}"/>
    <cellStyle name="20% - Accent1 12" xfId="15" xr:uid="{00000000-0005-0000-0000-000002000000}"/>
    <cellStyle name="20% - Accent1 13" xfId="16" xr:uid="{00000000-0005-0000-0000-000003000000}"/>
    <cellStyle name="20% - Accent1 14" xfId="17" xr:uid="{00000000-0005-0000-0000-000004000000}"/>
    <cellStyle name="20% - Accent1 15" xfId="18" xr:uid="{00000000-0005-0000-0000-000005000000}"/>
    <cellStyle name="20% - Accent1 16" xfId="19" xr:uid="{00000000-0005-0000-0000-000006000000}"/>
    <cellStyle name="20% - Accent1 17" xfId="20" xr:uid="{00000000-0005-0000-0000-000007000000}"/>
    <cellStyle name="20% - Accent1 18" xfId="21" xr:uid="{00000000-0005-0000-0000-000008000000}"/>
    <cellStyle name="20% - Accent1 19" xfId="22" xr:uid="{00000000-0005-0000-0000-000009000000}"/>
    <cellStyle name="20% - Accent1 2" xfId="23" xr:uid="{00000000-0005-0000-0000-00000A000000}"/>
    <cellStyle name="20% - Accent1 20" xfId="24" xr:uid="{00000000-0005-0000-0000-00000B000000}"/>
    <cellStyle name="20% - Accent1 3" xfId="25" xr:uid="{00000000-0005-0000-0000-00000C000000}"/>
    <cellStyle name="20% - Accent1 4" xfId="26" xr:uid="{00000000-0005-0000-0000-00000D000000}"/>
    <cellStyle name="20% - Accent1 5" xfId="27" xr:uid="{00000000-0005-0000-0000-00000E000000}"/>
    <cellStyle name="20% - Accent1 6" xfId="28" xr:uid="{00000000-0005-0000-0000-00000F000000}"/>
    <cellStyle name="20% - Accent1 7" xfId="29" xr:uid="{00000000-0005-0000-0000-000010000000}"/>
    <cellStyle name="20% - Accent1 8" xfId="30" xr:uid="{00000000-0005-0000-0000-000011000000}"/>
    <cellStyle name="20% - Accent1 9" xfId="31" xr:uid="{00000000-0005-0000-0000-000012000000}"/>
    <cellStyle name="20% - Accent2 10" xfId="32" xr:uid="{00000000-0005-0000-0000-000013000000}"/>
    <cellStyle name="20% - Accent2 11" xfId="33" xr:uid="{00000000-0005-0000-0000-000014000000}"/>
    <cellStyle name="20% - Accent2 12" xfId="34" xr:uid="{00000000-0005-0000-0000-000015000000}"/>
    <cellStyle name="20% - Accent2 13" xfId="35" xr:uid="{00000000-0005-0000-0000-000016000000}"/>
    <cellStyle name="20% - Accent2 14" xfId="36" xr:uid="{00000000-0005-0000-0000-000017000000}"/>
    <cellStyle name="20% - Accent2 15" xfId="37" xr:uid="{00000000-0005-0000-0000-000018000000}"/>
    <cellStyle name="20% - Accent2 16" xfId="38" xr:uid="{00000000-0005-0000-0000-000019000000}"/>
    <cellStyle name="20% - Accent2 17" xfId="39" xr:uid="{00000000-0005-0000-0000-00001A000000}"/>
    <cellStyle name="20% - Accent2 18" xfId="40" xr:uid="{00000000-0005-0000-0000-00001B000000}"/>
    <cellStyle name="20% - Accent2 19" xfId="41" xr:uid="{00000000-0005-0000-0000-00001C000000}"/>
    <cellStyle name="20% - Accent2 2" xfId="42" xr:uid="{00000000-0005-0000-0000-00001D000000}"/>
    <cellStyle name="20% - Accent2 20" xfId="43" xr:uid="{00000000-0005-0000-0000-00001E000000}"/>
    <cellStyle name="20% - Accent2 3" xfId="44" xr:uid="{00000000-0005-0000-0000-00001F000000}"/>
    <cellStyle name="20% - Accent2 4" xfId="45" xr:uid="{00000000-0005-0000-0000-000020000000}"/>
    <cellStyle name="20% - Accent2 5" xfId="46" xr:uid="{00000000-0005-0000-0000-000021000000}"/>
    <cellStyle name="20% - Accent2 6" xfId="47" xr:uid="{00000000-0005-0000-0000-000022000000}"/>
    <cellStyle name="20% - Accent2 7" xfId="48" xr:uid="{00000000-0005-0000-0000-000023000000}"/>
    <cellStyle name="20% - Accent2 8" xfId="49" xr:uid="{00000000-0005-0000-0000-000024000000}"/>
    <cellStyle name="20% - Accent2 9" xfId="50" xr:uid="{00000000-0005-0000-0000-000025000000}"/>
    <cellStyle name="20% - Accent3 10" xfId="51" xr:uid="{00000000-0005-0000-0000-000026000000}"/>
    <cellStyle name="20% - Accent3 11" xfId="52" xr:uid="{00000000-0005-0000-0000-000027000000}"/>
    <cellStyle name="20% - Accent3 12" xfId="53" xr:uid="{00000000-0005-0000-0000-000028000000}"/>
    <cellStyle name="20% - Accent3 13" xfId="54" xr:uid="{00000000-0005-0000-0000-000029000000}"/>
    <cellStyle name="20% - Accent3 14" xfId="55" xr:uid="{00000000-0005-0000-0000-00002A000000}"/>
    <cellStyle name="20% - Accent3 15" xfId="56" xr:uid="{00000000-0005-0000-0000-00002B000000}"/>
    <cellStyle name="20% - Accent3 16" xfId="57" xr:uid="{00000000-0005-0000-0000-00002C000000}"/>
    <cellStyle name="20% - Accent3 17" xfId="58" xr:uid="{00000000-0005-0000-0000-00002D000000}"/>
    <cellStyle name="20% - Accent3 18" xfId="59" xr:uid="{00000000-0005-0000-0000-00002E000000}"/>
    <cellStyle name="20% - Accent3 19" xfId="60" xr:uid="{00000000-0005-0000-0000-00002F000000}"/>
    <cellStyle name="20% - Accent3 2" xfId="61" xr:uid="{00000000-0005-0000-0000-000030000000}"/>
    <cellStyle name="20% - Accent3 20" xfId="62" xr:uid="{00000000-0005-0000-0000-000031000000}"/>
    <cellStyle name="20% - Accent3 3" xfId="63" xr:uid="{00000000-0005-0000-0000-000032000000}"/>
    <cellStyle name="20% - Accent3 4" xfId="64" xr:uid="{00000000-0005-0000-0000-000033000000}"/>
    <cellStyle name="20% - Accent3 5" xfId="65" xr:uid="{00000000-0005-0000-0000-000034000000}"/>
    <cellStyle name="20% - Accent3 6" xfId="66" xr:uid="{00000000-0005-0000-0000-000035000000}"/>
    <cellStyle name="20% - Accent3 7" xfId="67" xr:uid="{00000000-0005-0000-0000-000036000000}"/>
    <cellStyle name="20% - Accent3 8" xfId="68" xr:uid="{00000000-0005-0000-0000-000037000000}"/>
    <cellStyle name="20% - Accent3 9" xfId="69" xr:uid="{00000000-0005-0000-0000-000038000000}"/>
    <cellStyle name="20% - Accent4 10" xfId="70" xr:uid="{00000000-0005-0000-0000-000039000000}"/>
    <cellStyle name="20% - Accent4 11" xfId="71" xr:uid="{00000000-0005-0000-0000-00003A000000}"/>
    <cellStyle name="20% - Accent4 12" xfId="72" xr:uid="{00000000-0005-0000-0000-00003B000000}"/>
    <cellStyle name="20% - Accent4 13" xfId="73" xr:uid="{00000000-0005-0000-0000-00003C000000}"/>
    <cellStyle name="20% - Accent4 14" xfId="74" xr:uid="{00000000-0005-0000-0000-00003D000000}"/>
    <cellStyle name="20% - Accent4 15" xfId="75" xr:uid="{00000000-0005-0000-0000-00003E000000}"/>
    <cellStyle name="20% - Accent4 16" xfId="76" xr:uid="{00000000-0005-0000-0000-00003F000000}"/>
    <cellStyle name="20% - Accent4 17" xfId="77" xr:uid="{00000000-0005-0000-0000-000040000000}"/>
    <cellStyle name="20% - Accent4 18" xfId="78" xr:uid="{00000000-0005-0000-0000-000041000000}"/>
    <cellStyle name="20% - Accent4 19" xfId="79" xr:uid="{00000000-0005-0000-0000-000042000000}"/>
    <cellStyle name="20% - Accent4 2" xfId="80" xr:uid="{00000000-0005-0000-0000-000043000000}"/>
    <cellStyle name="20% - Accent4 20" xfId="81" xr:uid="{00000000-0005-0000-0000-000044000000}"/>
    <cellStyle name="20% - Accent4 3" xfId="82" xr:uid="{00000000-0005-0000-0000-000045000000}"/>
    <cellStyle name="20% - Accent4 4" xfId="83" xr:uid="{00000000-0005-0000-0000-000046000000}"/>
    <cellStyle name="20% - Accent4 5" xfId="84" xr:uid="{00000000-0005-0000-0000-000047000000}"/>
    <cellStyle name="20% - Accent4 6" xfId="85" xr:uid="{00000000-0005-0000-0000-000048000000}"/>
    <cellStyle name="20% - Accent4 7" xfId="86" xr:uid="{00000000-0005-0000-0000-000049000000}"/>
    <cellStyle name="20% - Accent4 8" xfId="87" xr:uid="{00000000-0005-0000-0000-00004A000000}"/>
    <cellStyle name="20% - Accent4 9" xfId="88" xr:uid="{00000000-0005-0000-0000-00004B000000}"/>
    <cellStyle name="20% - Accent5 10" xfId="89" xr:uid="{00000000-0005-0000-0000-00004C000000}"/>
    <cellStyle name="20% - Accent5 11" xfId="90" xr:uid="{00000000-0005-0000-0000-00004D000000}"/>
    <cellStyle name="20% - Accent5 12" xfId="91" xr:uid="{00000000-0005-0000-0000-00004E000000}"/>
    <cellStyle name="20% - Accent5 13" xfId="92" xr:uid="{00000000-0005-0000-0000-00004F000000}"/>
    <cellStyle name="20% - Accent5 14" xfId="93" xr:uid="{00000000-0005-0000-0000-000050000000}"/>
    <cellStyle name="20% - Accent5 15" xfId="94" xr:uid="{00000000-0005-0000-0000-000051000000}"/>
    <cellStyle name="20% - Accent5 16" xfId="95" xr:uid="{00000000-0005-0000-0000-000052000000}"/>
    <cellStyle name="20% - Accent5 17" xfId="96" xr:uid="{00000000-0005-0000-0000-000053000000}"/>
    <cellStyle name="20% - Accent5 18" xfId="97" xr:uid="{00000000-0005-0000-0000-000054000000}"/>
    <cellStyle name="20% - Accent5 19" xfId="98" xr:uid="{00000000-0005-0000-0000-000055000000}"/>
    <cellStyle name="20% - Accent5 2" xfId="99" xr:uid="{00000000-0005-0000-0000-000056000000}"/>
    <cellStyle name="20% - Accent5 20" xfId="100" xr:uid="{00000000-0005-0000-0000-000057000000}"/>
    <cellStyle name="20% - Accent5 3" xfId="101" xr:uid="{00000000-0005-0000-0000-000058000000}"/>
    <cellStyle name="20% - Accent5 4" xfId="102" xr:uid="{00000000-0005-0000-0000-000059000000}"/>
    <cellStyle name="20% - Accent5 5" xfId="103" xr:uid="{00000000-0005-0000-0000-00005A000000}"/>
    <cellStyle name="20% - Accent5 6" xfId="104" xr:uid="{00000000-0005-0000-0000-00005B000000}"/>
    <cellStyle name="20% - Accent5 7" xfId="105" xr:uid="{00000000-0005-0000-0000-00005C000000}"/>
    <cellStyle name="20% - Accent5 8" xfId="106" xr:uid="{00000000-0005-0000-0000-00005D000000}"/>
    <cellStyle name="20% - Accent5 9" xfId="107" xr:uid="{00000000-0005-0000-0000-00005E000000}"/>
    <cellStyle name="20% - Accent6 10" xfId="108" xr:uid="{00000000-0005-0000-0000-00005F000000}"/>
    <cellStyle name="20% - Accent6 11" xfId="109" xr:uid="{00000000-0005-0000-0000-000060000000}"/>
    <cellStyle name="20% - Accent6 12" xfId="110" xr:uid="{00000000-0005-0000-0000-000061000000}"/>
    <cellStyle name="20% - Accent6 13" xfId="111" xr:uid="{00000000-0005-0000-0000-000062000000}"/>
    <cellStyle name="20% - Accent6 14" xfId="112" xr:uid="{00000000-0005-0000-0000-000063000000}"/>
    <cellStyle name="20% - Accent6 15" xfId="113" xr:uid="{00000000-0005-0000-0000-000064000000}"/>
    <cellStyle name="20% - Accent6 16" xfId="114" xr:uid="{00000000-0005-0000-0000-000065000000}"/>
    <cellStyle name="20% - Accent6 17" xfId="115" xr:uid="{00000000-0005-0000-0000-000066000000}"/>
    <cellStyle name="20% - Accent6 18" xfId="116" xr:uid="{00000000-0005-0000-0000-000067000000}"/>
    <cellStyle name="20% - Accent6 19" xfId="117" xr:uid="{00000000-0005-0000-0000-000068000000}"/>
    <cellStyle name="20% - Accent6 2" xfId="118" xr:uid="{00000000-0005-0000-0000-000069000000}"/>
    <cellStyle name="20% - Accent6 20" xfId="119" xr:uid="{00000000-0005-0000-0000-00006A000000}"/>
    <cellStyle name="20% - Accent6 3" xfId="120" xr:uid="{00000000-0005-0000-0000-00006B000000}"/>
    <cellStyle name="20% - Accent6 4" xfId="121" xr:uid="{00000000-0005-0000-0000-00006C000000}"/>
    <cellStyle name="20% - Accent6 5" xfId="122" xr:uid="{00000000-0005-0000-0000-00006D000000}"/>
    <cellStyle name="20% - Accent6 6" xfId="123" xr:uid="{00000000-0005-0000-0000-00006E000000}"/>
    <cellStyle name="20% - Accent6 7" xfId="124" xr:uid="{00000000-0005-0000-0000-00006F000000}"/>
    <cellStyle name="20% - Accent6 8" xfId="125" xr:uid="{00000000-0005-0000-0000-000070000000}"/>
    <cellStyle name="20% - Accent6 9" xfId="126" xr:uid="{00000000-0005-0000-0000-000071000000}"/>
    <cellStyle name="20% - Aksen1" xfId="127" xr:uid="{00000000-0005-0000-0000-000072000000}"/>
    <cellStyle name="20% - Aksen2" xfId="128" xr:uid="{00000000-0005-0000-0000-000073000000}"/>
    <cellStyle name="20% - Aksen3" xfId="129" xr:uid="{00000000-0005-0000-0000-000074000000}"/>
    <cellStyle name="20% - Aksen4" xfId="130" xr:uid="{00000000-0005-0000-0000-000075000000}"/>
    <cellStyle name="20% - Aksen5" xfId="131" xr:uid="{00000000-0005-0000-0000-000076000000}"/>
    <cellStyle name="20% - Aksen6" xfId="132" xr:uid="{00000000-0005-0000-0000-000077000000}"/>
    <cellStyle name="40% - Accent1 10" xfId="133" xr:uid="{00000000-0005-0000-0000-000078000000}"/>
    <cellStyle name="40% - Accent1 11" xfId="134" xr:uid="{00000000-0005-0000-0000-000079000000}"/>
    <cellStyle name="40% - Accent1 12" xfId="135" xr:uid="{00000000-0005-0000-0000-00007A000000}"/>
    <cellStyle name="40% - Accent1 13" xfId="136" xr:uid="{00000000-0005-0000-0000-00007B000000}"/>
    <cellStyle name="40% - Accent1 14" xfId="137" xr:uid="{00000000-0005-0000-0000-00007C000000}"/>
    <cellStyle name="40% - Accent1 15" xfId="138" xr:uid="{00000000-0005-0000-0000-00007D000000}"/>
    <cellStyle name="40% - Accent1 16" xfId="139" xr:uid="{00000000-0005-0000-0000-00007E000000}"/>
    <cellStyle name="40% - Accent1 17" xfId="140" xr:uid="{00000000-0005-0000-0000-00007F000000}"/>
    <cellStyle name="40% - Accent1 18" xfId="141" xr:uid="{00000000-0005-0000-0000-000080000000}"/>
    <cellStyle name="40% - Accent1 19" xfId="142" xr:uid="{00000000-0005-0000-0000-000081000000}"/>
    <cellStyle name="40% - Accent1 2" xfId="143" xr:uid="{00000000-0005-0000-0000-000082000000}"/>
    <cellStyle name="40% - Accent1 20" xfId="144" xr:uid="{00000000-0005-0000-0000-000083000000}"/>
    <cellStyle name="40% - Accent1 3" xfId="145" xr:uid="{00000000-0005-0000-0000-000084000000}"/>
    <cellStyle name="40% - Accent1 4" xfId="146" xr:uid="{00000000-0005-0000-0000-000085000000}"/>
    <cellStyle name="40% - Accent1 5" xfId="147" xr:uid="{00000000-0005-0000-0000-000086000000}"/>
    <cellStyle name="40% - Accent1 6" xfId="148" xr:uid="{00000000-0005-0000-0000-000087000000}"/>
    <cellStyle name="40% - Accent1 7" xfId="149" xr:uid="{00000000-0005-0000-0000-000088000000}"/>
    <cellStyle name="40% - Accent1 8" xfId="150" xr:uid="{00000000-0005-0000-0000-000089000000}"/>
    <cellStyle name="40% - Accent1 9" xfId="151" xr:uid="{00000000-0005-0000-0000-00008A000000}"/>
    <cellStyle name="40% - Accent2 10" xfId="152" xr:uid="{00000000-0005-0000-0000-00008B000000}"/>
    <cellStyle name="40% - Accent2 11" xfId="153" xr:uid="{00000000-0005-0000-0000-00008C000000}"/>
    <cellStyle name="40% - Accent2 12" xfId="154" xr:uid="{00000000-0005-0000-0000-00008D000000}"/>
    <cellStyle name="40% - Accent2 13" xfId="155" xr:uid="{00000000-0005-0000-0000-00008E000000}"/>
    <cellStyle name="40% - Accent2 14" xfId="156" xr:uid="{00000000-0005-0000-0000-00008F000000}"/>
    <cellStyle name="40% - Accent2 15" xfId="157" xr:uid="{00000000-0005-0000-0000-000090000000}"/>
    <cellStyle name="40% - Accent2 16" xfId="158" xr:uid="{00000000-0005-0000-0000-000091000000}"/>
    <cellStyle name="40% - Accent2 17" xfId="159" xr:uid="{00000000-0005-0000-0000-000092000000}"/>
    <cellStyle name="40% - Accent2 18" xfId="160" xr:uid="{00000000-0005-0000-0000-000093000000}"/>
    <cellStyle name="40% - Accent2 19" xfId="161" xr:uid="{00000000-0005-0000-0000-000094000000}"/>
    <cellStyle name="40% - Accent2 2" xfId="162" xr:uid="{00000000-0005-0000-0000-000095000000}"/>
    <cellStyle name="40% - Accent2 20" xfId="163" xr:uid="{00000000-0005-0000-0000-000096000000}"/>
    <cellStyle name="40% - Accent2 3" xfId="164" xr:uid="{00000000-0005-0000-0000-000097000000}"/>
    <cellStyle name="40% - Accent2 4" xfId="165" xr:uid="{00000000-0005-0000-0000-000098000000}"/>
    <cellStyle name="40% - Accent2 5" xfId="166" xr:uid="{00000000-0005-0000-0000-000099000000}"/>
    <cellStyle name="40% - Accent2 6" xfId="167" xr:uid="{00000000-0005-0000-0000-00009A000000}"/>
    <cellStyle name="40% - Accent2 7" xfId="168" xr:uid="{00000000-0005-0000-0000-00009B000000}"/>
    <cellStyle name="40% - Accent2 8" xfId="169" xr:uid="{00000000-0005-0000-0000-00009C000000}"/>
    <cellStyle name="40% - Accent2 9" xfId="170" xr:uid="{00000000-0005-0000-0000-00009D000000}"/>
    <cellStyle name="40% - Accent3 10" xfId="171" xr:uid="{00000000-0005-0000-0000-00009E000000}"/>
    <cellStyle name="40% - Accent3 11" xfId="172" xr:uid="{00000000-0005-0000-0000-00009F000000}"/>
    <cellStyle name="40% - Accent3 12" xfId="173" xr:uid="{00000000-0005-0000-0000-0000A0000000}"/>
    <cellStyle name="40% - Accent3 13" xfId="174" xr:uid="{00000000-0005-0000-0000-0000A1000000}"/>
    <cellStyle name="40% - Accent3 14" xfId="175" xr:uid="{00000000-0005-0000-0000-0000A2000000}"/>
    <cellStyle name="40% - Accent3 15" xfId="176" xr:uid="{00000000-0005-0000-0000-0000A3000000}"/>
    <cellStyle name="40% - Accent3 16" xfId="177" xr:uid="{00000000-0005-0000-0000-0000A4000000}"/>
    <cellStyle name="40% - Accent3 17" xfId="178" xr:uid="{00000000-0005-0000-0000-0000A5000000}"/>
    <cellStyle name="40% - Accent3 18" xfId="179" xr:uid="{00000000-0005-0000-0000-0000A6000000}"/>
    <cellStyle name="40% - Accent3 19" xfId="180" xr:uid="{00000000-0005-0000-0000-0000A7000000}"/>
    <cellStyle name="40% - Accent3 2" xfId="181" xr:uid="{00000000-0005-0000-0000-0000A8000000}"/>
    <cellStyle name="40% - Accent3 20" xfId="182" xr:uid="{00000000-0005-0000-0000-0000A9000000}"/>
    <cellStyle name="40% - Accent3 3" xfId="183" xr:uid="{00000000-0005-0000-0000-0000AA000000}"/>
    <cellStyle name="40% - Accent3 4" xfId="184" xr:uid="{00000000-0005-0000-0000-0000AB000000}"/>
    <cellStyle name="40% - Accent3 5" xfId="185" xr:uid="{00000000-0005-0000-0000-0000AC000000}"/>
    <cellStyle name="40% - Accent3 6" xfId="186" xr:uid="{00000000-0005-0000-0000-0000AD000000}"/>
    <cellStyle name="40% - Accent3 7" xfId="187" xr:uid="{00000000-0005-0000-0000-0000AE000000}"/>
    <cellStyle name="40% - Accent3 8" xfId="188" xr:uid="{00000000-0005-0000-0000-0000AF000000}"/>
    <cellStyle name="40% - Accent3 9" xfId="189" xr:uid="{00000000-0005-0000-0000-0000B0000000}"/>
    <cellStyle name="40% - Accent4 10" xfId="190" xr:uid="{00000000-0005-0000-0000-0000B1000000}"/>
    <cellStyle name="40% - Accent4 11" xfId="191" xr:uid="{00000000-0005-0000-0000-0000B2000000}"/>
    <cellStyle name="40% - Accent4 12" xfId="192" xr:uid="{00000000-0005-0000-0000-0000B3000000}"/>
    <cellStyle name="40% - Accent4 13" xfId="193" xr:uid="{00000000-0005-0000-0000-0000B4000000}"/>
    <cellStyle name="40% - Accent4 14" xfId="194" xr:uid="{00000000-0005-0000-0000-0000B5000000}"/>
    <cellStyle name="40% - Accent4 15" xfId="195" xr:uid="{00000000-0005-0000-0000-0000B6000000}"/>
    <cellStyle name="40% - Accent4 16" xfId="196" xr:uid="{00000000-0005-0000-0000-0000B7000000}"/>
    <cellStyle name="40% - Accent4 17" xfId="197" xr:uid="{00000000-0005-0000-0000-0000B8000000}"/>
    <cellStyle name="40% - Accent4 18" xfId="198" xr:uid="{00000000-0005-0000-0000-0000B9000000}"/>
    <cellStyle name="40% - Accent4 19" xfId="199" xr:uid="{00000000-0005-0000-0000-0000BA000000}"/>
    <cellStyle name="40% - Accent4 2" xfId="200" xr:uid="{00000000-0005-0000-0000-0000BB000000}"/>
    <cellStyle name="40% - Accent4 20" xfId="201" xr:uid="{00000000-0005-0000-0000-0000BC000000}"/>
    <cellStyle name="40% - Accent4 3" xfId="202" xr:uid="{00000000-0005-0000-0000-0000BD000000}"/>
    <cellStyle name="40% - Accent4 4" xfId="203" xr:uid="{00000000-0005-0000-0000-0000BE000000}"/>
    <cellStyle name="40% - Accent4 5" xfId="204" xr:uid="{00000000-0005-0000-0000-0000BF000000}"/>
    <cellStyle name="40% - Accent4 6" xfId="205" xr:uid="{00000000-0005-0000-0000-0000C0000000}"/>
    <cellStyle name="40% - Accent4 7" xfId="206" xr:uid="{00000000-0005-0000-0000-0000C1000000}"/>
    <cellStyle name="40% - Accent4 8" xfId="207" xr:uid="{00000000-0005-0000-0000-0000C2000000}"/>
    <cellStyle name="40% - Accent4 9" xfId="208" xr:uid="{00000000-0005-0000-0000-0000C3000000}"/>
    <cellStyle name="40% - Accent5 10" xfId="209" xr:uid="{00000000-0005-0000-0000-0000C4000000}"/>
    <cellStyle name="40% - Accent5 11" xfId="210" xr:uid="{00000000-0005-0000-0000-0000C5000000}"/>
    <cellStyle name="40% - Accent5 12" xfId="211" xr:uid="{00000000-0005-0000-0000-0000C6000000}"/>
    <cellStyle name="40% - Accent5 13" xfId="212" xr:uid="{00000000-0005-0000-0000-0000C7000000}"/>
    <cellStyle name="40% - Accent5 14" xfId="213" xr:uid="{00000000-0005-0000-0000-0000C8000000}"/>
    <cellStyle name="40% - Accent5 15" xfId="214" xr:uid="{00000000-0005-0000-0000-0000C9000000}"/>
    <cellStyle name="40% - Accent5 16" xfId="215" xr:uid="{00000000-0005-0000-0000-0000CA000000}"/>
    <cellStyle name="40% - Accent5 17" xfId="216" xr:uid="{00000000-0005-0000-0000-0000CB000000}"/>
    <cellStyle name="40% - Accent5 18" xfId="217" xr:uid="{00000000-0005-0000-0000-0000CC000000}"/>
    <cellStyle name="40% - Accent5 19" xfId="218" xr:uid="{00000000-0005-0000-0000-0000CD000000}"/>
    <cellStyle name="40% - Accent5 2" xfId="219" xr:uid="{00000000-0005-0000-0000-0000CE000000}"/>
    <cellStyle name="40% - Accent5 20" xfId="220" xr:uid="{00000000-0005-0000-0000-0000CF000000}"/>
    <cellStyle name="40% - Accent5 3" xfId="221" xr:uid="{00000000-0005-0000-0000-0000D0000000}"/>
    <cellStyle name="40% - Accent5 4" xfId="222" xr:uid="{00000000-0005-0000-0000-0000D1000000}"/>
    <cellStyle name="40% - Accent5 5" xfId="223" xr:uid="{00000000-0005-0000-0000-0000D2000000}"/>
    <cellStyle name="40% - Accent5 6" xfId="224" xr:uid="{00000000-0005-0000-0000-0000D3000000}"/>
    <cellStyle name="40% - Accent5 7" xfId="225" xr:uid="{00000000-0005-0000-0000-0000D4000000}"/>
    <cellStyle name="40% - Accent5 8" xfId="226" xr:uid="{00000000-0005-0000-0000-0000D5000000}"/>
    <cellStyle name="40% - Accent5 9" xfId="227" xr:uid="{00000000-0005-0000-0000-0000D6000000}"/>
    <cellStyle name="40% - Accent6 10" xfId="228" xr:uid="{00000000-0005-0000-0000-0000D7000000}"/>
    <cellStyle name="40% - Accent6 11" xfId="229" xr:uid="{00000000-0005-0000-0000-0000D8000000}"/>
    <cellStyle name="40% - Accent6 12" xfId="230" xr:uid="{00000000-0005-0000-0000-0000D9000000}"/>
    <cellStyle name="40% - Accent6 13" xfId="231" xr:uid="{00000000-0005-0000-0000-0000DA000000}"/>
    <cellStyle name="40% - Accent6 14" xfId="232" xr:uid="{00000000-0005-0000-0000-0000DB000000}"/>
    <cellStyle name="40% - Accent6 15" xfId="233" xr:uid="{00000000-0005-0000-0000-0000DC000000}"/>
    <cellStyle name="40% - Accent6 16" xfId="234" xr:uid="{00000000-0005-0000-0000-0000DD000000}"/>
    <cellStyle name="40% - Accent6 17" xfId="235" xr:uid="{00000000-0005-0000-0000-0000DE000000}"/>
    <cellStyle name="40% - Accent6 18" xfId="236" xr:uid="{00000000-0005-0000-0000-0000DF000000}"/>
    <cellStyle name="40% - Accent6 19" xfId="237" xr:uid="{00000000-0005-0000-0000-0000E0000000}"/>
    <cellStyle name="40% - Accent6 2" xfId="238" xr:uid="{00000000-0005-0000-0000-0000E1000000}"/>
    <cellStyle name="40% - Accent6 20" xfId="239" xr:uid="{00000000-0005-0000-0000-0000E2000000}"/>
    <cellStyle name="40% - Accent6 3" xfId="240" xr:uid="{00000000-0005-0000-0000-0000E3000000}"/>
    <cellStyle name="40% - Accent6 4" xfId="241" xr:uid="{00000000-0005-0000-0000-0000E4000000}"/>
    <cellStyle name="40% - Accent6 5" xfId="242" xr:uid="{00000000-0005-0000-0000-0000E5000000}"/>
    <cellStyle name="40% - Accent6 6" xfId="243" xr:uid="{00000000-0005-0000-0000-0000E6000000}"/>
    <cellStyle name="40% - Accent6 7" xfId="244" xr:uid="{00000000-0005-0000-0000-0000E7000000}"/>
    <cellStyle name="40% - Accent6 8" xfId="245" xr:uid="{00000000-0005-0000-0000-0000E8000000}"/>
    <cellStyle name="40% - Accent6 9" xfId="246" xr:uid="{00000000-0005-0000-0000-0000E9000000}"/>
    <cellStyle name="40% - Aksen1" xfId="247" xr:uid="{00000000-0005-0000-0000-0000EA000000}"/>
    <cellStyle name="40% - Aksen2" xfId="248" xr:uid="{00000000-0005-0000-0000-0000EB000000}"/>
    <cellStyle name="40% - Aksen3" xfId="249" xr:uid="{00000000-0005-0000-0000-0000EC000000}"/>
    <cellStyle name="40% - Aksen4" xfId="250" xr:uid="{00000000-0005-0000-0000-0000ED000000}"/>
    <cellStyle name="40% - Aksen5" xfId="251" xr:uid="{00000000-0005-0000-0000-0000EE000000}"/>
    <cellStyle name="40% - Aksen6" xfId="252" xr:uid="{00000000-0005-0000-0000-0000EF000000}"/>
    <cellStyle name="60% - Accent1 10" xfId="253" xr:uid="{00000000-0005-0000-0000-0000F0000000}"/>
    <cellStyle name="60% - Accent1 11" xfId="254" xr:uid="{00000000-0005-0000-0000-0000F1000000}"/>
    <cellStyle name="60% - Accent1 12" xfId="255" xr:uid="{00000000-0005-0000-0000-0000F2000000}"/>
    <cellStyle name="60% - Accent1 13" xfId="256" xr:uid="{00000000-0005-0000-0000-0000F3000000}"/>
    <cellStyle name="60% - Accent1 14" xfId="257" xr:uid="{00000000-0005-0000-0000-0000F4000000}"/>
    <cellStyle name="60% - Accent1 15" xfId="258" xr:uid="{00000000-0005-0000-0000-0000F5000000}"/>
    <cellStyle name="60% - Accent1 16" xfId="259" xr:uid="{00000000-0005-0000-0000-0000F6000000}"/>
    <cellStyle name="60% - Accent1 17" xfId="260" xr:uid="{00000000-0005-0000-0000-0000F7000000}"/>
    <cellStyle name="60% - Accent1 18" xfId="261" xr:uid="{00000000-0005-0000-0000-0000F8000000}"/>
    <cellStyle name="60% - Accent1 19" xfId="262" xr:uid="{00000000-0005-0000-0000-0000F9000000}"/>
    <cellStyle name="60% - Accent1 2" xfId="263" xr:uid="{00000000-0005-0000-0000-0000FA000000}"/>
    <cellStyle name="60% - Accent1 20" xfId="264" xr:uid="{00000000-0005-0000-0000-0000FB000000}"/>
    <cellStyle name="60% - Accent1 3" xfId="265" xr:uid="{00000000-0005-0000-0000-0000FC000000}"/>
    <cellStyle name="60% - Accent1 4" xfId="266" xr:uid="{00000000-0005-0000-0000-0000FD000000}"/>
    <cellStyle name="60% - Accent1 5" xfId="267" xr:uid="{00000000-0005-0000-0000-0000FE000000}"/>
    <cellStyle name="60% - Accent1 6" xfId="268" xr:uid="{00000000-0005-0000-0000-0000FF000000}"/>
    <cellStyle name="60% - Accent1 7" xfId="269" xr:uid="{00000000-0005-0000-0000-000000010000}"/>
    <cellStyle name="60% - Accent1 8" xfId="270" xr:uid="{00000000-0005-0000-0000-000001010000}"/>
    <cellStyle name="60% - Accent1 9" xfId="271" xr:uid="{00000000-0005-0000-0000-000002010000}"/>
    <cellStyle name="60% - Accent2 10" xfId="272" xr:uid="{00000000-0005-0000-0000-000003010000}"/>
    <cellStyle name="60% - Accent2 11" xfId="273" xr:uid="{00000000-0005-0000-0000-000004010000}"/>
    <cellStyle name="60% - Accent2 12" xfId="274" xr:uid="{00000000-0005-0000-0000-000005010000}"/>
    <cellStyle name="60% - Accent2 13" xfId="275" xr:uid="{00000000-0005-0000-0000-000006010000}"/>
    <cellStyle name="60% - Accent2 14" xfId="276" xr:uid="{00000000-0005-0000-0000-000007010000}"/>
    <cellStyle name="60% - Accent2 15" xfId="277" xr:uid="{00000000-0005-0000-0000-000008010000}"/>
    <cellStyle name="60% - Accent2 16" xfId="278" xr:uid="{00000000-0005-0000-0000-000009010000}"/>
    <cellStyle name="60% - Accent2 17" xfId="279" xr:uid="{00000000-0005-0000-0000-00000A010000}"/>
    <cellStyle name="60% - Accent2 18" xfId="280" xr:uid="{00000000-0005-0000-0000-00000B010000}"/>
    <cellStyle name="60% - Accent2 19" xfId="281" xr:uid="{00000000-0005-0000-0000-00000C010000}"/>
    <cellStyle name="60% - Accent2 2" xfId="282" xr:uid="{00000000-0005-0000-0000-00000D010000}"/>
    <cellStyle name="60% - Accent2 20" xfId="283" xr:uid="{00000000-0005-0000-0000-00000E010000}"/>
    <cellStyle name="60% - Accent2 3" xfId="284" xr:uid="{00000000-0005-0000-0000-00000F010000}"/>
    <cellStyle name="60% - Accent2 4" xfId="285" xr:uid="{00000000-0005-0000-0000-000010010000}"/>
    <cellStyle name="60% - Accent2 5" xfId="286" xr:uid="{00000000-0005-0000-0000-000011010000}"/>
    <cellStyle name="60% - Accent2 6" xfId="287" xr:uid="{00000000-0005-0000-0000-000012010000}"/>
    <cellStyle name="60% - Accent2 7" xfId="288" xr:uid="{00000000-0005-0000-0000-000013010000}"/>
    <cellStyle name="60% - Accent2 8" xfId="289" xr:uid="{00000000-0005-0000-0000-000014010000}"/>
    <cellStyle name="60% - Accent2 9" xfId="290" xr:uid="{00000000-0005-0000-0000-000015010000}"/>
    <cellStyle name="60% - Accent3 10" xfId="291" xr:uid="{00000000-0005-0000-0000-000016010000}"/>
    <cellStyle name="60% - Accent3 11" xfId="292" xr:uid="{00000000-0005-0000-0000-000017010000}"/>
    <cellStyle name="60% - Accent3 12" xfId="293" xr:uid="{00000000-0005-0000-0000-000018010000}"/>
    <cellStyle name="60% - Accent3 13" xfId="294" xr:uid="{00000000-0005-0000-0000-000019010000}"/>
    <cellStyle name="60% - Accent3 14" xfId="295" xr:uid="{00000000-0005-0000-0000-00001A010000}"/>
    <cellStyle name="60% - Accent3 15" xfId="296" xr:uid="{00000000-0005-0000-0000-00001B010000}"/>
    <cellStyle name="60% - Accent3 16" xfId="297" xr:uid="{00000000-0005-0000-0000-00001C010000}"/>
    <cellStyle name="60% - Accent3 17" xfId="298" xr:uid="{00000000-0005-0000-0000-00001D010000}"/>
    <cellStyle name="60% - Accent3 18" xfId="299" xr:uid="{00000000-0005-0000-0000-00001E010000}"/>
    <cellStyle name="60% - Accent3 19" xfId="300" xr:uid="{00000000-0005-0000-0000-00001F010000}"/>
    <cellStyle name="60% - Accent3 2" xfId="301" xr:uid="{00000000-0005-0000-0000-000020010000}"/>
    <cellStyle name="60% - Accent3 20" xfId="302" xr:uid="{00000000-0005-0000-0000-000021010000}"/>
    <cellStyle name="60% - Accent3 3" xfId="303" xr:uid="{00000000-0005-0000-0000-000022010000}"/>
    <cellStyle name="60% - Accent3 4" xfId="304" xr:uid="{00000000-0005-0000-0000-000023010000}"/>
    <cellStyle name="60% - Accent3 5" xfId="305" xr:uid="{00000000-0005-0000-0000-000024010000}"/>
    <cellStyle name="60% - Accent3 6" xfId="306" xr:uid="{00000000-0005-0000-0000-000025010000}"/>
    <cellStyle name="60% - Accent3 7" xfId="307" xr:uid="{00000000-0005-0000-0000-000026010000}"/>
    <cellStyle name="60% - Accent3 8" xfId="308" xr:uid="{00000000-0005-0000-0000-000027010000}"/>
    <cellStyle name="60% - Accent3 9" xfId="309" xr:uid="{00000000-0005-0000-0000-000028010000}"/>
    <cellStyle name="60% - Accent4 10" xfId="310" xr:uid="{00000000-0005-0000-0000-000029010000}"/>
    <cellStyle name="60% - Accent4 11" xfId="311" xr:uid="{00000000-0005-0000-0000-00002A010000}"/>
    <cellStyle name="60% - Accent4 12" xfId="312" xr:uid="{00000000-0005-0000-0000-00002B010000}"/>
    <cellStyle name="60% - Accent4 13" xfId="313" xr:uid="{00000000-0005-0000-0000-00002C010000}"/>
    <cellStyle name="60% - Accent4 14" xfId="314" xr:uid="{00000000-0005-0000-0000-00002D010000}"/>
    <cellStyle name="60% - Accent4 15" xfId="315" xr:uid="{00000000-0005-0000-0000-00002E010000}"/>
    <cellStyle name="60% - Accent4 16" xfId="316" xr:uid="{00000000-0005-0000-0000-00002F010000}"/>
    <cellStyle name="60% - Accent4 17" xfId="317" xr:uid="{00000000-0005-0000-0000-000030010000}"/>
    <cellStyle name="60% - Accent4 18" xfId="318" xr:uid="{00000000-0005-0000-0000-000031010000}"/>
    <cellStyle name="60% - Accent4 19" xfId="319" xr:uid="{00000000-0005-0000-0000-000032010000}"/>
    <cellStyle name="60% - Accent4 2" xfId="320" xr:uid="{00000000-0005-0000-0000-000033010000}"/>
    <cellStyle name="60% - Accent4 20" xfId="321" xr:uid="{00000000-0005-0000-0000-000034010000}"/>
    <cellStyle name="60% - Accent4 3" xfId="322" xr:uid="{00000000-0005-0000-0000-000035010000}"/>
    <cellStyle name="60% - Accent4 4" xfId="323" xr:uid="{00000000-0005-0000-0000-000036010000}"/>
    <cellStyle name="60% - Accent4 5" xfId="324" xr:uid="{00000000-0005-0000-0000-000037010000}"/>
    <cellStyle name="60% - Accent4 6" xfId="325" xr:uid="{00000000-0005-0000-0000-000038010000}"/>
    <cellStyle name="60% - Accent4 7" xfId="326" xr:uid="{00000000-0005-0000-0000-000039010000}"/>
    <cellStyle name="60% - Accent4 8" xfId="327" xr:uid="{00000000-0005-0000-0000-00003A010000}"/>
    <cellStyle name="60% - Accent4 9" xfId="328" xr:uid="{00000000-0005-0000-0000-00003B010000}"/>
    <cellStyle name="60% - Accent5 10" xfId="329" xr:uid="{00000000-0005-0000-0000-00003C010000}"/>
    <cellStyle name="60% - Accent5 11" xfId="330" xr:uid="{00000000-0005-0000-0000-00003D010000}"/>
    <cellStyle name="60% - Accent5 12" xfId="331" xr:uid="{00000000-0005-0000-0000-00003E010000}"/>
    <cellStyle name="60% - Accent5 13" xfId="332" xr:uid="{00000000-0005-0000-0000-00003F010000}"/>
    <cellStyle name="60% - Accent5 14" xfId="333" xr:uid="{00000000-0005-0000-0000-000040010000}"/>
    <cellStyle name="60% - Accent5 15" xfId="334" xr:uid="{00000000-0005-0000-0000-000041010000}"/>
    <cellStyle name="60% - Accent5 16" xfId="335" xr:uid="{00000000-0005-0000-0000-000042010000}"/>
    <cellStyle name="60% - Accent5 17" xfId="336" xr:uid="{00000000-0005-0000-0000-000043010000}"/>
    <cellStyle name="60% - Accent5 18" xfId="337" xr:uid="{00000000-0005-0000-0000-000044010000}"/>
    <cellStyle name="60% - Accent5 19" xfId="338" xr:uid="{00000000-0005-0000-0000-000045010000}"/>
    <cellStyle name="60% - Accent5 2" xfId="339" xr:uid="{00000000-0005-0000-0000-000046010000}"/>
    <cellStyle name="60% - Accent5 20" xfId="340" xr:uid="{00000000-0005-0000-0000-000047010000}"/>
    <cellStyle name="60% - Accent5 3" xfId="341" xr:uid="{00000000-0005-0000-0000-000048010000}"/>
    <cellStyle name="60% - Accent5 4" xfId="342" xr:uid="{00000000-0005-0000-0000-000049010000}"/>
    <cellStyle name="60% - Accent5 5" xfId="343" xr:uid="{00000000-0005-0000-0000-00004A010000}"/>
    <cellStyle name="60% - Accent5 6" xfId="344" xr:uid="{00000000-0005-0000-0000-00004B010000}"/>
    <cellStyle name="60% - Accent5 7" xfId="345" xr:uid="{00000000-0005-0000-0000-00004C010000}"/>
    <cellStyle name="60% - Accent5 8" xfId="346" xr:uid="{00000000-0005-0000-0000-00004D010000}"/>
    <cellStyle name="60% - Accent5 9" xfId="347" xr:uid="{00000000-0005-0000-0000-00004E010000}"/>
    <cellStyle name="60% - Accent6 10" xfId="348" xr:uid="{00000000-0005-0000-0000-00004F010000}"/>
    <cellStyle name="60% - Accent6 11" xfId="349" xr:uid="{00000000-0005-0000-0000-000050010000}"/>
    <cellStyle name="60% - Accent6 12" xfId="350" xr:uid="{00000000-0005-0000-0000-000051010000}"/>
    <cellStyle name="60% - Accent6 13" xfId="351" xr:uid="{00000000-0005-0000-0000-000052010000}"/>
    <cellStyle name="60% - Accent6 14" xfId="352" xr:uid="{00000000-0005-0000-0000-000053010000}"/>
    <cellStyle name="60% - Accent6 15" xfId="353" xr:uid="{00000000-0005-0000-0000-000054010000}"/>
    <cellStyle name="60% - Accent6 16" xfId="354" xr:uid="{00000000-0005-0000-0000-000055010000}"/>
    <cellStyle name="60% - Accent6 17" xfId="355" xr:uid="{00000000-0005-0000-0000-000056010000}"/>
    <cellStyle name="60% - Accent6 18" xfId="356" xr:uid="{00000000-0005-0000-0000-000057010000}"/>
    <cellStyle name="60% - Accent6 19" xfId="357" xr:uid="{00000000-0005-0000-0000-000058010000}"/>
    <cellStyle name="60% - Accent6 2" xfId="358" xr:uid="{00000000-0005-0000-0000-000059010000}"/>
    <cellStyle name="60% - Accent6 20" xfId="359" xr:uid="{00000000-0005-0000-0000-00005A010000}"/>
    <cellStyle name="60% - Accent6 3" xfId="360" xr:uid="{00000000-0005-0000-0000-00005B010000}"/>
    <cellStyle name="60% - Accent6 4" xfId="361" xr:uid="{00000000-0005-0000-0000-00005C010000}"/>
    <cellStyle name="60% - Accent6 5" xfId="362" xr:uid="{00000000-0005-0000-0000-00005D010000}"/>
    <cellStyle name="60% - Accent6 6" xfId="363" xr:uid="{00000000-0005-0000-0000-00005E010000}"/>
    <cellStyle name="60% - Accent6 7" xfId="364" xr:uid="{00000000-0005-0000-0000-00005F010000}"/>
    <cellStyle name="60% - Accent6 8" xfId="365" xr:uid="{00000000-0005-0000-0000-000060010000}"/>
    <cellStyle name="60% - Accent6 9" xfId="366" xr:uid="{00000000-0005-0000-0000-000061010000}"/>
    <cellStyle name="60% - Aksen1" xfId="367" xr:uid="{00000000-0005-0000-0000-000062010000}"/>
    <cellStyle name="60% - Aksen2" xfId="368" xr:uid="{00000000-0005-0000-0000-000063010000}"/>
    <cellStyle name="60% - Aksen3" xfId="369" xr:uid="{00000000-0005-0000-0000-000064010000}"/>
    <cellStyle name="60% - Aksen4" xfId="370" xr:uid="{00000000-0005-0000-0000-000065010000}"/>
    <cellStyle name="60% - Aksen5" xfId="371" xr:uid="{00000000-0005-0000-0000-000066010000}"/>
    <cellStyle name="60% - Aksen6" xfId="372" xr:uid="{00000000-0005-0000-0000-000067010000}"/>
    <cellStyle name="Accent1 - 20%" xfId="373" xr:uid="{00000000-0005-0000-0000-000068010000}"/>
    <cellStyle name="Accent1 - 40%" xfId="374" xr:uid="{00000000-0005-0000-0000-000069010000}"/>
    <cellStyle name="Accent1 - 60%" xfId="375" xr:uid="{00000000-0005-0000-0000-00006A010000}"/>
    <cellStyle name="Accent1 10" xfId="376" xr:uid="{00000000-0005-0000-0000-00006B010000}"/>
    <cellStyle name="Accent1 11" xfId="377" xr:uid="{00000000-0005-0000-0000-00006C010000}"/>
    <cellStyle name="Accent1 12" xfId="378" xr:uid="{00000000-0005-0000-0000-00006D010000}"/>
    <cellStyle name="Accent1 13" xfId="379" xr:uid="{00000000-0005-0000-0000-00006E010000}"/>
    <cellStyle name="Accent1 14" xfId="380" xr:uid="{00000000-0005-0000-0000-00006F010000}"/>
    <cellStyle name="Accent1 15" xfId="381" xr:uid="{00000000-0005-0000-0000-000070010000}"/>
    <cellStyle name="Accent1 16" xfId="382" xr:uid="{00000000-0005-0000-0000-000071010000}"/>
    <cellStyle name="Accent1 17" xfId="383" xr:uid="{00000000-0005-0000-0000-000072010000}"/>
    <cellStyle name="Accent1 18" xfId="384" xr:uid="{00000000-0005-0000-0000-000073010000}"/>
    <cellStyle name="Accent1 19" xfId="385" xr:uid="{00000000-0005-0000-0000-000074010000}"/>
    <cellStyle name="Accent1 2" xfId="386" xr:uid="{00000000-0005-0000-0000-000075010000}"/>
    <cellStyle name="Accent1 20" xfId="387" xr:uid="{00000000-0005-0000-0000-000076010000}"/>
    <cellStyle name="Accent1 3" xfId="388" xr:uid="{00000000-0005-0000-0000-000077010000}"/>
    <cellStyle name="Accent1 4" xfId="389" xr:uid="{00000000-0005-0000-0000-000078010000}"/>
    <cellStyle name="Accent1 5" xfId="390" xr:uid="{00000000-0005-0000-0000-000079010000}"/>
    <cellStyle name="Accent1 6" xfId="391" xr:uid="{00000000-0005-0000-0000-00007A010000}"/>
    <cellStyle name="Accent1 7" xfId="392" xr:uid="{00000000-0005-0000-0000-00007B010000}"/>
    <cellStyle name="Accent1 8" xfId="393" xr:uid="{00000000-0005-0000-0000-00007C010000}"/>
    <cellStyle name="Accent1 9" xfId="394" xr:uid="{00000000-0005-0000-0000-00007D010000}"/>
    <cellStyle name="Accent2 - 20%" xfId="395" xr:uid="{00000000-0005-0000-0000-00007E010000}"/>
    <cellStyle name="Accent2 - 40%" xfId="396" xr:uid="{00000000-0005-0000-0000-00007F010000}"/>
    <cellStyle name="Accent2 - 60%" xfId="397" xr:uid="{00000000-0005-0000-0000-000080010000}"/>
    <cellStyle name="Accent2 10" xfId="398" xr:uid="{00000000-0005-0000-0000-000081010000}"/>
    <cellStyle name="Accent2 11" xfId="399" xr:uid="{00000000-0005-0000-0000-000082010000}"/>
    <cellStyle name="Accent2 12" xfId="400" xr:uid="{00000000-0005-0000-0000-000083010000}"/>
    <cellStyle name="Accent2 13" xfId="401" xr:uid="{00000000-0005-0000-0000-000084010000}"/>
    <cellStyle name="Accent2 14" xfId="402" xr:uid="{00000000-0005-0000-0000-000085010000}"/>
    <cellStyle name="Accent2 15" xfId="403" xr:uid="{00000000-0005-0000-0000-000086010000}"/>
    <cellStyle name="Accent2 16" xfId="404" xr:uid="{00000000-0005-0000-0000-000087010000}"/>
    <cellStyle name="Accent2 17" xfId="405" xr:uid="{00000000-0005-0000-0000-000088010000}"/>
    <cellStyle name="Accent2 18" xfId="406" xr:uid="{00000000-0005-0000-0000-000089010000}"/>
    <cellStyle name="Accent2 19" xfId="407" xr:uid="{00000000-0005-0000-0000-00008A010000}"/>
    <cellStyle name="Accent2 2" xfId="408" xr:uid="{00000000-0005-0000-0000-00008B010000}"/>
    <cellStyle name="Accent2 20" xfId="409" xr:uid="{00000000-0005-0000-0000-00008C010000}"/>
    <cellStyle name="Accent2 3" xfId="410" xr:uid="{00000000-0005-0000-0000-00008D010000}"/>
    <cellStyle name="Accent2 4" xfId="411" xr:uid="{00000000-0005-0000-0000-00008E010000}"/>
    <cellStyle name="Accent2 5" xfId="412" xr:uid="{00000000-0005-0000-0000-00008F010000}"/>
    <cellStyle name="Accent2 6" xfId="413" xr:uid="{00000000-0005-0000-0000-000090010000}"/>
    <cellStyle name="Accent2 7" xfId="414" xr:uid="{00000000-0005-0000-0000-000091010000}"/>
    <cellStyle name="Accent2 8" xfId="415" xr:uid="{00000000-0005-0000-0000-000092010000}"/>
    <cellStyle name="Accent2 9" xfId="416" xr:uid="{00000000-0005-0000-0000-000093010000}"/>
    <cellStyle name="Accent3 - 20%" xfId="417" xr:uid="{00000000-0005-0000-0000-000094010000}"/>
    <cellStyle name="Accent3 - 40%" xfId="418" xr:uid="{00000000-0005-0000-0000-000095010000}"/>
    <cellStyle name="Accent3 - 60%" xfId="419" xr:uid="{00000000-0005-0000-0000-000096010000}"/>
    <cellStyle name="Accent3 10" xfId="420" xr:uid="{00000000-0005-0000-0000-000097010000}"/>
    <cellStyle name="Accent3 11" xfId="421" xr:uid="{00000000-0005-0000-0000-000098010000}"/>
    <cellStyle name="Accent3 12" xfId="422" xr:uid="{00000000-0005-0000-0000-000099010000}"/>
    <cellStyle name="Accent3 13" xfId="423" xr:uid="{00000000-0005-0000-0000-00009A010000}"/>
    <cellStyle name="Accent3 14" xfId="424" xr:uid="{00000000-0005-0000-0000-00009B010000}"/>
    <cellStyle name="Accent3 15" xfId="425" xr:uid="{00000000-0005-0000-0000-00009C010000}"/>
    <cellStyle name="Accent3 16" xfId="426" xr:uid="{00000000-0005-0000-0000-00009D010000}"/>
    <cellStyle name="Accent3 17" xfId="427" xr:uid="{00000000-0005-0000-0000-00009E010000}"/>
    <cellStyle name="Accent3 18" xfId="428" xr:uid="{00000000-0005-0000-0000-00009F010000}"/>
    <cellStyle name="Accent3 19" xfId="429" xr:uid="{00000000-0005-0000-0000-0000A0010000}"/>
    <cellStyle name="Accent3 2" xfId="430" xr:uid="{00000000-0005-0000-0000-0000A1010000}"/>
    <cellStyle name="Accent3 20" xfId="431" xr:uid="{00000000-0005-0000-0000-0000A2010000}"/>
    <cellStyle name="Accent3 3" xfId="432" xr:uid="{00000000-0005-0000-0000-0000A3010000}"/>
    <cellStyle name="Accent3 4" xfId="433" xr:uid="{00000000-0005-0000-0000-0000A4010000}"/>
    <cellStyle name="Accent3 5" xfId="434" xr:uid="{00000000-0005-0000-0000-0000A5010000}"/>
    <cellStyle name="Accent3 6" xfId="435" xr:uid="{00000000-0005-0000-0000-0000A6010000}"/>
    <cellStyle name="Accent3 7" xfId="436" xr:uid="{00000000-0005-0000-0000-0000A7010000}"/>
    <cellStyle name="Accent3 8" xfId="437" xr:uid="{00000000-0005-0000-0000-0000A8010000}"/>
    <cellStyle name="Accent3 9" xfId="438" xr:uid="{00000000-0005-0000-0000-0000A9010000}"/>
    <cellStyle name="Accent4 - 20%" xfId="439" xr:uid="{00000000-0005-0000-0000-0000AA010000}"/>
    <cellStyle name="Accent4 - 40%" xfId="440" xr:uid="{00000000-0005-0000-0000-0000AB010000}"/>
    <cellStyle name="Accent4 - 60%" xfId="441" xr:uid="{00000000-0005-0000-0000-0000AC010000}"/>
    <cellStyle name="Accent4 10" xfId="442" xr:uid="{00000000-0005-0000-0000-0000AD010000}"/>
    <cellStyle name="Accent4 11" xfId="443" xr:uid="{00000000-0005-0000-0000-0000AE010000}"/>
    <cellStyle name="Accent4 12" xfId="444" xr:uid="{00000000-0005-0000-0000-0000AF010000}"/>
    <cellStyle name="Accent4 13" xfId="445" xr:uid="{00000000-0005-0000-0000-0000B0010000}"/>
    <cellStyle name="Accent4 14" xfId="446" xr:uid="{00000000-0005-0000-0000-0000B1010000}"/>
    <cellStyle name="Accent4 15" xfId="447" xr:uid="{00000000-0005-0000-0000-0000B2010000}"/>
    <cellStyle name="Accent4 16" xfId="448" xr:uid="{00000000-0005-0000-0000-0000B3010000}"/>
    <cellStyle name="Accent4 17" xfId="449" xr:uid="{00000000-0005-0000-0000-0000B4010000}"/>
    <cellStyle name="Accent4 18" xfId="450" xr:uid="{00000000-0005-0000-0000-0000B5010000}"/>
    <cellStyle name="Accent4 19" xfId="451" xr:uid="{00000000-0005-0000-0000-0000B6010000}"/>
    <cellStyle name="Accent4 2" xfId="452" xr:uid="{00000000-0005-0000-0000-0000B7010000}"/>
    <cellStyle name="Accent4 20" xfId="453" xr:uid="{00000000-0005-0000-0000-0000B8010000}"/>
    <cellStyle name="Accent4 3" xfId="454" xr:uid="{00000000-0005-0000-0000-0000B9010000}"/>
    <cellStyle name="Accent4 4" xfId="455" xr:uid="{00000000-0005-0000-0000-0000BA010000}"/>
    <cellStyle name="Accent4 5" xfId="456" xr:uid="{00000000-0005-0000-0000-0000BB010000}"/>
    <cellStyle name="Accent4 6" xfId="457" xr:uid="{00000000-0005-0000-0000-0000BC010000}"/>
    <cellStyle name="Accent4 7" xfId="458" xr:uid="{00000000-0005-0000-0000-0000BD010000}"/>
    <cellStyle name="Accent4 8" xfId="459" xr:uid="{00000000-0005-0000-0000-0000BE010000}"/>
    <cellStyle name="Accent4 9" xfId="460" xr:uid="{00000000-0005-0000-0000-0000BF010000}"/>
    <cellStyle name="Accent5 - 20%" xfId="461" xr:uid="{00000000-0005-0000-0000-0000C0010000}"/>
    <cellStyle name="Accent5 - 40%" xfId="462" xr:uid="{00000000-0005-0000-0000-0000C1010000}"/>
    <cellStyle name="Accent5 - 60%" xfId="463" xr:uid="{00000000-0005-0000-0000-0000C2010000}"/>
    <cellStyle name="Accent5 10" xfId="464" xr:uid="{00000000-0005-0000-0000-0000C3010000}"/>
    <cellStyle name="Accent5 11" xfId="465" xr:uid="{00000000-0005-0000-0000-0000C4010000}"/>
    <cellStyle name="Accent5 12" xfId="466" xr:uid="{00000000-0005-0000-0000-0000C5010000}"/>
    <cellStyle name="Accent5 13" xfId="467" xr:uid="{00000000-0005-0000-0000-0000C6010000}"/>
    <cellStyle name="Accent5 14" xfId="468" xr:uid="{00000000-0005-0000-0000-0000C7010000}"/>
    <cellStyle name="Accent5 15" xfId="469" xr:uid="{00000000-0005-0000-0000-0000C8010000}"/>
    <cellStyle name="Accent5 16" xfId="470" xr:uid="{00000000-0005-0000-0000-0000C9010000}"/>
    <cellStyle name="Accent5 17" xfId="471" xr:uid="{00000000-0005-0000-0000-0000CA010000}"/>
    <cellStyle name="Accent5 18" xfId="472" xr:uid="{00000000-0005-0000-0000-0000CB010000}"/>
    <cellStyle name="Accent5 19" xfId="473" xr:uid="{00000000-0005-0000-0000-0000CC010000}"/>
    <cellStyle name="Accent5 2" xfId="474" xr:uid="{00000000-0005-0000-0000-0000CD010000}"/>
    <cellStyle name="Accent5 20" xfId="475" xr:uid="{00000000-0005-0000-0000-0000CE010000}"/>
    <cellStyle name="Accent5 3" xfId="476" xr:uid="{00000000-0005-0000-0000-0000CF010000}"/>
    <cellStyle name="Accent5 4" xfId="477" xr:uid="{00000000-0005-0000-0000-0000D0010000}"/>
    <cellStyle name="Accent5 5" xfId="478" xr:uid="{00000000-0005-0000-0000-0000D1010000}"/>
    <cellStyle name="Accent5 6" xfId="479" xr:uid="{00000000-0005-0000-0000-0000D2010000}"/>
    <cellStyle name="Accent5 7" xfId="480" xr:uid="{00000000-0005-0000-0000-0000D3010000}"/>
    <cellStyle name="Accent5 8" xfId="481" xr:uid="{00000000-0005-0000-0000-0000D4010000}"/>
    <cellStyle name="Accent5 9" xfId="482" xr:uid="{00000000-0005-0000-0000-0000D5010000}"/>
    <cellStyle name="Accent6 - 20%" xfId="483" xr:uid="{00000000-0005-0000-0000-0000D6010000}"/>
    <cellStyle name="Accent6 - 40%" xfId="484" xr:uid="{00000000-0005-0000-0000-0000D7010000}"/>
    <cellStyle name="Accent6 - 60%" xfId="485" xr:uid="{00000000-0005-0000-0000-0000D8010000}"/>
    <cellStyle name="Accent6 10" xfId="486" xr:uid="{00000000-0005-0000-0000-0000D9010000}"/>
    <cellStyle name="Accent6 11" xfId="487" xr:uid="{00000000-0005-0000-0000-0000DA010000}"/>
    <cellStyle name="Accent6 12" xfId="488" xr:uid="{00000000-0005-0000-0000-0000DB010000}"/>
    <cellStyle name="Accent6 13" xfId="489" xr:uid="{00000000-0005-0000-0000-0000DC010000}"/>
    <cellStyle name="Accent6 14" xfId="490" xr:uid="{00000000-0005-0000-0000-0000DD010000}"/>
    <cellStyle name="Accent6 15" xfId="491" xr:uid="{00000000-0005-0000-0000-0000DE010000}"/>
    <cellStyle name="Accent6 16" xfId="492" xr:uid="{00000000-0005-0000-0000-0000DF010000}"/>
    <cellStyle name="Accent6 17" xfId="493" xr:uid="{00000000-0005-0000-0000-0000E0010000}"/>
    <cellStyle name="Accent6 18" xfId="494" xr:uid="{00000000-0005-0000-0000-0000E1010000}"/>
    <cellStyle name="Accent6 19" xfId="495" xr:uid="{00000000-0005-0000-0000-0000E2010000}"/>
    <cellStyle name="Accent6 2" xfId="496" xr:uid="{00000000-0005-0000-0000-0000E3010000}"/>
    <cellStyle name="Accent6 20" xfId="497" xr:uid="{00000000-0005-0000-0000-0000E4010000}"/>
    <cellStyle name="Accent6 3" xfId="498" xr:uid="{00000000-0005-0000-0000-0000E5010000}"/>
    <cellStyle name="Accent6 4" xfId="499" xr:uid="{00000000-0005-0000-0000-0000E6010000}"/>
    <cellStyle name="Accent6 5" xfId="500" xr:uid="{00000000-0005-0000-0000-0000E7010000}"/>
    <cellStyle name="Accent6 6" xfId="501" xr:uid="{00000000-0005-0000-0000-0000E8010000}"/>
    <cellStyle name="Accent6 7" xfId="502" xr:uid="{00000000-0005-0000-0000-0000E9010000}"/>
    <cellStyle name="Accent6 8" xfId="503" xr:uid="{00000000-0005-0000-0000-0000EA010000}"/>
    <cellStyle name="Accent6 9" xfId="504" xr:uid="{00000000-0005-0000-0000-0000EB010000}"/>
    <cellStyle name="Aksen1" xfId="505" xr:uid="{00000000-0005-0000-0000-0000EC010000}"/>
    <cellStyle name="Aksen2" xfId="506" xr:uid="{00000000-0005-0000-0000-0000ED010000}"/>
    <cellStyle name="Aksen3" xfId="507" xr:uid="{00000000-0005-0000-0000-0000EE010000}"/>
    <cellStyle name="Aksen4" xfId="508" xr:uid="{00000000-0005-0000-0000-0000EF010000}"/>
    <cellStyle name="Aksen5" xfId="509" xr:uid="{00000000-0005-0000-0000-0000F0010000}"/>
    <cellStyle name="Aksen6" xfId="510" xr:uid="{00000000-0005-0000-0000-0000F1010000}"/>
    <cellStyle name="Bad 10" xfId="511" xr:uid="{00000000-0005-0000-0000-0000F2010000}"/>
    <cellStyle name="Bad 11" xfId="512" xr:uid="{00000000-0005-0000-0000-0000F3010000}"/>
    <cellStyle name="Bad 12" xfId="513" xr:uid="{00000000-0005-0000-0000-0000F4010000}"/>
    <cellStyle name="Bad 13" xfId="514" xr:uid="{00000000-0005-0000-0000-0000F5010000}"/>
    <cellStyle name="Bad 14" xfId="515" xr:uid="{00000000-0005-0000-0000-0000F6010000}"/>
    <cellStyle name="Bad 15" xfId="516" xr:uid="{00000000-0005-0000-0000-0000F7010000}"/>
    <cellStyle name="Bad 16" xfId="517" xr:uid="{00000000-0005-0000-0000-0000F8010000}"/>
    <cellStyle name="Bad 17" xfId="518" xr:uid="{00000000-0005-0000-0000-0000F9010000}"/>
    <cellStyle name="Bad 18" xfId="519" xr:uid="{00000000-0005-0000-0000-0000FA010000}"/>
    <cellStyle name="Bad 19" xfId="520" xr:uid="{00000000-0005-0000-0000-0000FB010000}"/>
    <cellStyle name="Bad 2" xfId="521" xr:uid="{00000000-0005-0000-0000-0000FC010000}"/>
    <cellStyle name="Bad 20" xfId="522" xr:uid="{00000000-0005-0000-0000-0000FD010000}"/>
    <cellStyle name="Bad 3" xfId="523" xr:uid="{00000000-0005-0000-0000-0000FE010000}"/>
    <cellStyle name="Bad 4" xfId="524" xr:uid="{00000000-0005-0000-0000-0000FF010000}"/>
    <cellStyle name="Bad 5" xfId="525" xr:uid="{00000000-0005-0000-0000-000000020000}"/>
    <cellStyle name="Bad 6" xfId="526" xr:uid="{00000000-0005-0000-0000-000001020000}"/>
    <cellStyle name="Bad 7" xfId="527" xr:uid="{00000000-0005-0000-0000-000002020000}"/>
    <cellStyle name="Bad 8" xfId="528" xr:uid="{00000000-0005-0000-0000-000003020000}"/>
    <cellStyle name="Bad 9" xfId="529" xr:uid="{00000000-0005-0000-0000-000004020000}"/>
    <cellStyle name="Baik" xfId="530" xr:uid="{00000000-0005-0000-0000-000005020000}"/>
    <cellStyle name="Buruk" xfId="531" xr:uid="{00000000-0005-0000-0000-000006020000}"/>
    <cellStyle name="Calculation 10" xfId="532" xr:uid="{00000000-0005-0000-0000-000007020000}"/>
    <cellStyle name="Calculation 11" xfId="533" xr:uid="{00000000-0005-0000-0000-000008020000}"/>
    <cellStyle name="Calculation 12" xfId="534" xr:uid="{00000000-0005-0000-0000-000009020000}"/>
    <cellStyle name="Calculation 13" xfId="535" xr:uid="{00000000-0005-0000-0000-00000A020000}"/>
    <cellStyle name="Calculation 14" xfId="536" xr:uid="{00000000-0005-0000-0000-00000B020000}"/>
    <cellStyle name="Calculation 15" xfId="537" xr:uid="{00000000-0005-0000-0000-00000C020000}"/>
    <cellStyle name="Calculation 16" xfId="538" xr:uid="{00000000-0005-0000-0000-00000D020000}"/>
    <cellStyle name="Calculation 17" xfId="539" xr:uid="{00000000-0005-0000-0000-00000E020000}"/>
    <cellStyle name="Calculation 18" xfId="540" xr:uid="{00000000-0005-0000-0000-00000F020000}"/>
    <cellStyle name="Calculation 19" xfId="541" xr:uid="{00000000-0005-0000-0000-000010020000}"/>
    <cellStyle name="Calculation 2" xfId="542" xr:uid="{00000000-0005-0000-0000-000011020000}"/>
    <cellStyle name="Calculation 20" xfId="543" xr:uid="{00000000-0005-0000-0000-000012020000}"/>
    <cellStyle name="Calculation 3" xfId="544" xr:uid="{00000000-0005-0000-0000-000013020000}"/>
    <cellStyle name="Calculation 4" xfId="545" xr:uid="{00000000-0005-0000-0000-000014020000}"/>
    <cellStyle name="Calculation 5" xfId="546" xr:uid="{00000000-0005-0000-0000-000015020000}"/>
    <cellStyle name="Calculation 6" xfId="547" xr:uid="{00000000-0005-0000-0000-000016020000}"/>
    <cellStyle name="Calculation 7" xfId="548" xr:uid="{00000000-0005-0000-0000-000017020000}"/>
    <cellStyle name="Calculation 8" xfId="549" xr:uid="{00000000-0005-0000-0000-000018020000}"/>
    <cellStyle name="Calculation 9" xfId="550" xr:uid="{00000000-0005-0000-0000-000019020000}"/>
    <cellStyle name="Catatan" xfId="551" xr:uid="{00000000-0005-0000-0000-00001A020000}"/>
    <cellStyle name="Catatan 10" xfId="552" xr:uid="{00000000-0005-0000-0000-00001B020000}"/>
    <cellStyle name="Catatan 11" xfId="553" xr:uid="{00000000-0005-0000-0000-00001C020000}"/>
    <cellStyle name="Catatan 12" xfId="554" xr:uid="{00000000-0005-0000-0000-00001D020000}"/>
    <cellStyle name="Catatan 13" xfId="555" xr:uid="{00000000-0005-0000-0000-00001E020000}"/>
    <cellStyle name="Catatan 14" xfId="556" xr:uid="{00000000-0005-0000-0000-00001F020000}"/>
    <cellStyle name="Catatan 15" xfId="557" xr:uid="{00000000-0005-0000-0000-000020020000}"/>
    <cellStyle name="Catatan 16" xfId="558" xr:uid="{00000000-0005-0000-0000-000021020000}"/>
    <cellStyle name="Catatan 17" xfId="559" xr:uid="{00000000-0005-0000-0000-000022020000}"/>
    <cellStyle name="Catatan 18" xfId="560" xr:uid="{00000000-0005-0000-0000-000023020000}"/>
    <cellStyle name="Catatan 19" xfId="561" xr:uid="{00000000-0005-0000-0000-000024020000}"/>
    <cellStyle name="Catatan 2" xfId="562" xr:uid="{00000000-0005-0000-0000-000025020000}"/>
    <cellStyle name="Catatan 20" xfId="563" xr:uid="{00000000-0005-0000-0000-000026020000}"/>
    <cellStyle name="Catatan 21" xfId="564" xr:uid="{00000000-0005-0000-0000-000027020000}"/>
    <cellStyle name="Catatan 22" xfId="565" xr:uid="{00000000-0005-0000-0000-000028020000}"/>
    <cellStyle name="Catatan 23" xfId="566" xr:uid="{00000000-0005-0000-0000-000029020000}"/>
    <cellStyle name="Catatan 24" xfId="567" xr:uid="{00000000-0005-0000-0000-00002A020000}"/>
    <cellStyle name="Catatan 25" xfId="568" xr:uid="{00000000-0005-0000-0000-00002B020000}"/>
    <cellStyle name="Catatan 26" xfId="569" xr:uid="{00000000-0005-0000-0000-00002C020000}"/>
    <cellStyle name="Catatan 27" xfId="570" xr:uid="{00000000-0005-0000-0000-00002D020000}"/>
    <cellStyle name="Catatan 28" xfId="571" xr:uid="{00000000-0005-0000-0000-00002E020000}"/>
    <cellStyle name="Catatan 29" xfId="572" xr:uid="{00000000-0005-0000-0000-00002F020000}"/>
    <cellStyle name="Catatan 3" xfId="573" xr:uid="{00000000-0005-0000-0000-000030020000}"/>
    <cellStyle name="Catatan 30" xfId="574" xr:uid="{00000000-0005-0000-0000-000031020000}"/>
    <cellStyle name="Catatan 31" xfId="575" xr:uid="{00000000-0005-0000-0000-000032020000}"/>
    <cellStyle name="Catatan 32" xfId="576" xr:uid="{00000000-0005-0000-0000-000033020000}"/>
    <cellStyle name="Catatan 33" xfId="577" xr:uid="{00000000-0005-0000-0000-000034020000}"/>
    <cellStyle name="Catatan 34" xfId="578" xr:uid="{00000000-0005-0000-0000-000035020000}"/>
    <cellStyle name="Catatan 35" xfId="579" xr:uid="{00000000-0005-0000-0000-000036020000}"/>
    <cellStyle name="Catatan 36" xfId="580" xr:uid="{00000000-0005-0000-0000-000037020000}"/>
    <cellStyle name="Catatan 37" xfId="581" xr:uid="{00000000-0005-0000-0000-000038020000}"/>
    <cellStyle name="Catatan 38" xfId="582" xr:uid="{00000000-0005-0000-0000-000039020000}"/>
    <cellStyle name="Catatan 39" xfId="583" xr:uid="{00000000-0005-0000-0000-00003A020000}"/>
    <cellStyle name="Catatan 4" xfId="584" xr:uid="{00000000-0005-0000-0000-00003B020000}"/>
    <cellStyle name="Catatan 40" xfId="585" xr:uid="{00000000-0005-0000-0000-00003C020000}"/>
    <cellStyle name="Catatan 41" xfId="586" xr:uid="{00000000-0005-0000-0000-00003D020000}"/>
    <cellStyle name="Catatan 42" xfId="587" xr:uid="{00000000-0005-0000-0000-00003E020000}"/>
    <cellStyle name="Catatan 43" xfId="588" xr:uid="{00000000-0005-0000-0000-00003F020000}"/>
    <cellStyle name="Catatan 44" xfId="589" xr:uid="{00000000-0005-0000-0000-000040020000}"/>
    <cellStyle name="Catatan 45" xfId="590" xr:uid="{00000000-0005-0000-0000-000041020000}"/>
    <cellStyle name="Catatan 46" xfId="591" xr:uid="{00000000-0005-0000-0000-000042020000}"/>
    <cellStyle name="Catatan 47" xfId="592" xr:uid="{00000000-0005-0000-0000-000043020000}"/>
    <cellStyle name="Catatan 48" xfId="593" xr:uid="{00000000-0005-0000-0000-000044020000}"/>
    <cellStyle name="Catatan 49" xfId="594" xr:uid="{00000000-0005-0000-0000-000045020000}"/>
    <cellStyle name="Catatan 5" xfId="595" xr:uid="{00000000-0005-0000-0000-000046020000}"/>
    <cellStyle name="Catatan 50" xfId="596" xr:uid="{00000000-0005-0000-0000-000047020000}"/>
    <cellStyle name="Catatan 51" xfId="597" xr:uid="{00000000-0005-0000-0000-000048020000}"/>
    <cellStyle name="Catatan 52" xfId="598" xr:uid="{00000000-0005-0000-0000-000049020000}"/>
    <cellStyle name="Catatan 53" xfId="599" xr:uid="{00000000-0005-0000-0000-00004A020000}"/>
    <cellStyle name="Catatan 54" xfId="600" xr:uid="{00000000-0005-0000-0000-00004B020000}"/>
    <cellStyle name="Catatan 55" xfId="601" xr:uid="{00000000-0005-0000-0000-00004C020000}"/>
    <cellStyle name="Catatan 56" xfId="602" xr:uid="{00000000-0005-0000-0000-00004D020000}"/>
    <cellStyle name="Catatan 57" xfId="603" xr:uid="{00000000-0005-0000-0000-00004E020000}"/>
    <cellStyle name="Catatan 58" xfId="604" xr:uid="{00000000-0005-0000-0000-00004F020000}"/>
    <cellStyle name="Catatan 59" xfId="605" xr:uid="{00000000-0005-0000-0000-000050020000}"/>
    <cellStyle name="Catatan 6" xfId="606" xr:uid="{00000000-0005-0000-0000-000051020000}"/>
    <cellStyle name="Catatan 60" xfId="607" xr:uid="{00000000-0005-0000-0000-000052020000}"/>
    <cellStyle name="Catatan 61" xfId="608" xr:uid="{00000000-0005-0000-0000-000053020000}"/>
    <cellStyle name="Catatan 62" xfId="609" xr:uid="{00000000-0005-0000-0000-000054020000}"/>
    <cellStyle name="Catatan 63" xfId="610" xr:uid="{00000000-0005-0000-0000-000055020000}"/>
    <cellStyle name="Catatan 64" xfId="611" xr:uid="{00000000-0005-0000-0000-000056020000}"/>
    <cellStyle name="Catatan 65" xfId="612" xr:uid="{00000000-0005-0000-0000-000057020000}"/>
    <cellStyle name="Catatan 66" xfId="613" xr:uid="{00000000-0005-0000-0000-000058020000}"/>
    <cellStyle name="Catatan 67" xfId="614" xr:uid="{00000000-0005-0000-0000-000059020000}"/>
    <cellStyle name="Catatan 68" xfId="615" xr:uid="{00000000-0005-0000-0000-00005A020000}"/>
    <cellStyle name="Catatan 69" xfId="616" xr:uid="{00000000-0005-0000-0000-00005B020000}"/>
    <cellStyle name="Catatan 7" xfId="617" xr:uid="{00000000-0005-0000-0000-00005C020000}"/>
    <cellStyle name="Catatan 70" xfId="618" xr:uid="{00000000-0005-0000-0000-00005D020000}"/>
    <cellStyle name="Catatan 71" xfId="619" xr:uid="{00000000-0005-0000-0000-00005E020000}"/>
    <cellStyle name="Catatan 72" xfId="620" xr:uid="{00000000-0005-0000-0000-00005F020000}"/>
    <cellStyle name="Catatan 73" xfId="621" xr:uid="{00000000-0005-0000-0000-000060020000}"/>
    <cellStyle name="Catatan 74" xfId="622" xr:uid="{00000000-0005-0000-0000-000061020000}"/>
    <cellStyle name="Catatan 8" xfId="623" xr:uid="{00000000-0005-0000-0000-000062020000}"/>
    <cellStyle name="Catatan 9" xfId="624" xr:uid="{00000000-0005-0000-0000-000063020000}"/>
    <cellStyle name="Cek Sel" xfId="625" xr:uid="{00000000-0005-0000-0000-000064020000}"/>
    <cellStyle name="Check Cell 10" xfId="626" xr:uid="{00000000-0005-0000-0000-000065020000}"/>
    <cellStyle name="Check Cell 11" xfId="627" xr:uid="{00000000-0005-0000-0000-000066020000}"/>
    <cellStyle name="Check Cell 12" xfId="628" xr:uid="{00000000-0005-0000-0000-000067020000}"/>
    <cellStyle name="Check Cell 13" xfId="629" xr:uid="{00000000-0005-0000-0000-000068020000}"/>
    <cellStyle name="Check Cell 14" xfId="630" xr:uid="{00000000-0005-0000-0000-000069020000}"/>
    <cellStyle name="Check Cell 15" xfId="631" xr:uid="{00000000-0005-0000-0000-00006A020000}"/>
    <cellStyle name="Check Cell 16" xfId="632" xr:uid="{00000000-0005-0000-0000-00006B020000}"/>
    <cellStyle name="Check Cell 17" xfId="633" xr:uid="{00000000-0005-0000-0000-00006C020000}"/>
    <cellStyle name="Check Cell 18" xfId="634" xr:uid="{00000000-0005-0000-0000-00006D020000}"/>
    <cellStyle name="Check Cell 19" xfId="635" xr:uid="{00000000-0005-0000-0000-00006E020000}"/>
    <cellStyle name="Check Cell 2" xfId="636" xr:uid="{00000000-0005-0000-0000-00006F020000}"/>
    <cellStyle name="Check Cell 20" xfId="637" xr:uid="{00000000-0005-0000-0000-000070020000}"/>
    <cellStyle name="Check Cell 3" xfId="638" xr:uid="{00000000-0005-0000-0000-000071020000}"/>
    <cellStyle name="Check Cell 4" xfId="639" xr:uid="{00000000-0005-0000-0000-000072020000}"/>
    <cellStyle name="Check Cell 5" xfId="640" xr:uid="{00000000-0005-0000-0000-000073020000}"/>
    <cellStyle name="Check Cell 6" xfId="641" xr:uid="{00000000-0005-0000-0000-000074020000}"/>
    <cellStyle name="Check Cell 7" xfId="642" xr:uid="{00000000-0005-0000-0000-000075020000}"/>
    <cellStyle name="Check Cell 8" xfId="643" xr:uid="{00000000-0005-0000-0000-000076020000}"/>
    <cellStyle name="Check Cell 9" xfId="644" xr:uid="{00000000-0005-0000-0000-000077020000}"/>
    <cellStyle name="Comma" xfId="1" builtinId="3"/>
    <cellStyle name="Comma [0]" xfId="4139" builtinId="6"/>
    <cellStyle name="Comma [0] 10" xfId="645" xr:uid="{00000000-0005-0000-0000-00007A020000}"/>
    <cellStyle name="Comma [0] 10 2" xfId="646" xr:uid="{00000000-0005-0000-0000-00007B020000}"/>
    <cellStyle name="Comma [0] 11" xfId="647" xr:uid="{00000000-0005-0000-0000-00007C020000}"/>
    <cellStyle name="Comma [0] 12" xfId="648" xr:uid="{00000000-0005-0000-0000-00007D020000}"/>
    <cellStyle name="Comma [0] 13" xfId="649" xr:uid="{00000000-0005-0000-0000-00007E020000}"/>
    <cellStyle name="Comma [0] 14" xfId="650" xr:uid="{00000000-0005-0000-0000-00007F020000}"/>
    <cellStyle name="Comma [0] 15" xfId="651" xr:uid="{00000000-0005-0000-0000-000080020000}"/>
    <cellStyle name="Comma [0] 16" xfId="652" xr:uid="{00000000-0005-0000-0000-000081020000}"/>
    <cellStyle name="Comma [0] 17" xfId="653" xr:uid="{00000000-0005-0000-0000-000082020000}"/>
    <cellStyle name="Comma [0] 18" xfId="654" xr:uid="{00000000-0005-0000-0000-000083020000}"/>
    <cellStyle name="Comma [0] 19" xfId="655" xr:uid="{00000000-0005-0000-0000-000084020000}"/>
    <cellStyle name="Comma [0] 2" xfId="9" xr:uid="{00000000-0005-0000-0000-000085020000}"/>
    <cellStyle name="Comma [0] 2 10" xfId="656" xr:uid="{00000000-0005-0000-0000-000086020000}"/>
    <cellStyle name="Comma [0] 2 11" xfId="657" xr:uid="{00000000-0005-0000-0000-000087020000}"/>
    <cellStyle name="Comma [0] 2 12" xfId="658" xr:uid="{00000000-0005-0000-0000-000088020000}"/>
    <cellStyle name="Comma [0] 2 13" xfId="659" xr:uid="{00000000-0005-0000-0000-000089020000}"/>
    <cellStyle name="Comma [0] 2 14" xfId="660" xr:uid="{00000000-0005-0000-0000-00008A020000}"/>
    <cellStyle name="Comma [0] 2 15" xfId="661" xr:uid="{00000000-0005-0000-0000-00008B020000}"/>
    <cellStyle name="Comma [0] 2 16" xfId="662" xr:uid="{00000000-0005-0000-0000-00008C020000}"/>
    <cellStyle name="Comma [0] 2 17" xfId="663" xr:uid="{00000000-0005-0000-0000-00008D020000}"/>
    <cellStyle name="Comma [0] 2 2" xfId="664" xr:uid="{00000000-0005-0000-0000-00008E020000}"/>
    <cellStyle name="Comma [0] 2 2 10" xfId="665" xr:uid="{00000000-0005-0000-0000-00008F020000}"/>
    <cellStyle name="Comma [0] 2 2 11" xfId="666" xr:uid="{00000000-0005-0000-0000-000090020000}"/>
    <cellStyle name="Comma [0] 2 2 12" xfId="667" xr:uid="{00000000-0005-0000-0000-000091020000}"/>
    <cellStyle name="Comma [0] 2 2 13" xfId="668" xr:uid="{00000000-0005-0000-0000-000092020000}"/>
    <cellStyle name="Comma [0] 2 2 14" xfId="669" xr:uid="{00000000-0005-0000-0000-000093020000}"/>
    <cellStyle name="Comma [0] 2 2 15" xfId="670" xr:uid="{00000000-0005-0000-0000-000094020000}"/>
    <cellStyle name="Comma [0] 2 2 16" xfId="671" xr:uid="{00000000-0005-0000-0000-000095020000}"/>
    <cellStyle name="Comma [0] 2 2 17" xfId="672" xr:uid="{00000000-0005-0000-0000-000096020000}"/>
    <cellStyle name="Comma [0] 2 2 18" xfId="673" xr:uid="{00000000-0005-0000-0000-000097020000}"/>
    <cellStyle name="Comma [0] 2 2 19" xfId="674" xr:uid="{00000000-0005-0000-0000-000098020000}"/>
    <cellStyle name="Comma [0] 2 2 2" xfId="675" xr:uid="{00000000-0005-0000-0000-000099020000}"/>
    <cellStyle name="Comma [0] 2 2 20" xfId="676" xr:uid="{00000000-0005-0000-0000-00009A020000}"/>
    <cellStyle name="Comma [0] 2 2 21" xfId="677" xr:uid="{00000000-0005-0000-0000-00009B020000}"/>
    <cellStyle name="Comma [0] 2 2 22" xfId="678" xr:uid="{00000000-0005-0000-0000-00009C020000}"/>
    <cellStyle name="Comma [0] 2 2 23" xfId="679" xr:uid="{00000000-0005-0000-0000-00009D020000}"/>
    <cellStyle name="Comma [0] 2 2 24" xfId="680" xr:uid="{00000000-0005-0000-0000-00009E020000}"/>
    <cellStyle name="Comma [0] 2 2 25" xfId="681" xr:uid="{00000000-0005-0000-0000-00009F020000}"/>
    <cellStyle name="Comma [0] 2 2 26" xfId="682" xr:uid="{00000000-0005-0000-0000-0000A0020000}"/>
    <cellStyle name="Comma [0] 2 2 27" xfId="683" xr:uid="{00000000-0005-0000-0000-0000A1020000}"/>
    <cellStyle name="Comma [0] 2 2 28" xfId="684" xr:uid="{00000000-0005-0000-0000-0000A2020000}"/>
    <cellStyle name="Comma [0] 2 2 29" xfId="685" xr:uid="{00000000-0005-0000-0000-0000A3020000}"/>
    <cellStyle name="Comma [0] 2 2 3" xfId="686" xr:uid="{00000000-0005-0000-0000-0000A4020000}"/>
    <cellStyle name="Comma [0] 2 2 30" xfId="687" xr:uid="{00000000-0005-0000-0000-0000A5020000}"/>
    <cellStyle name="Comma [0] 2 2 31" xfId="688" xr:uid="{00000000-0005-0000-0000-0000A6020000}"/>
    <cellStyle name="Comma [0] 2 2 32" xfId="689" xr:uid="{00000000-0005-0000-0000-0000A7020000}"/>
    <cellStyle name="Comma [0] 2 2 33" xfId="690" xr:uid="{00000000-0005-0000-0000-0000A8020000}"/>
    <cellStyle name="Comma [0] 2 2 34" xfId="691" xr:uid="{00000000-0005-0000-0000-0000A9020000}"/>
    <cellStyle name="Comma [0] 2 2 35" xfId="692" xr:uid="{00000000-0005-0000-0000-0000AA020000}"/>
    <cellStyle name="Comma [0] 2 2 36" xfId="693" xr:uid="{00000000-0005-0000-0000-0000AB020000}"/>
    <cellStyle name="Comma [0] 2 2 37" xfId="694" xr:uid="{00000000-0005-0000-0000-0000AC020000}"/>
    <cellStyle name="Comma [0] 2 2 38" xfId="695" xr:uid="{00000000-0005-0000-0000-0000AD020000}"/>
    <cellStyle name="Comma [0] 2 2 39" xfId="696" xr:uid="{00000000-0005-0000-0000-0000AE020000}"/>
    <cellStyle name="Comma [0] 2 2 4" xfId="697" xr:uid="{00000000-0005-0000-0000-0000AF020000}"/>
    <cellStyle name="Comma [0] 2 2 40" xfId="698" xr:uid="{00000000-0005-0000-0000-0000B0020000}"/>
    <cellStyle name="Comma [0] 2 2 41" xfId="699" xr:uid="{00000000-0005-0000-0000-0000B1020000}"/>
    <cellStyle name="Comma [0] 2 2 42" xfId="700" xr:uid="{00000000-0005-0000-0000-0000B2020000}"/>
    <cellStyle name="Comma [0] 2 2 43" xfId="701" xr:uid="{00000000-0005-0000-0000-0000B3020000}"/>
    <cellStyle name="Comma [0] 2 2 44" xfId="702" xr:uid="{00000000-0005-0000-0000-0000B4020000}"/>
    <cellStyle name="Comma [0] 2 2 45" xfId="703" xr:uid="{00000000-0005-0000-0000-0000B5020000}"/>
    <cellStyle name="Comma [0] 2 2 5" xfId="704" xr:uid="{00000000-0005-0000-0000-0000B6020000}"/>
    <cellStyle name="Comma [0] 2 2 6" xfId="705" xr:uid="{00000000-0005-0000-0000-0000B7020000}"/>
    <cellStyle name="Comma [0] 2 2 7" xfId="706" xr:uid="{00000000-0005-0000-0000-0000B8020000}"/>
    <cellStyle name="Comma [0] 2 2 8" xfId="707" xr:uid="{00000000-0005-0000-0000-0000B9020000}"/>
    <cellStyle name="Comma [0] 2 2 9" xfId="708" xr:uid="{00000000-0005-0000-0000-0000BA020000}"/>
    <cellStyle name="Comma [0] 2 3" xfId="709" xr:uid="{00000000-0005-0000-0000-0000BB020000}"/>
    <cellStyle name="Comma [0] 2 3 2" xfId="710" xr:uid="{00000000-0005-0000-0000-0000BC020000}"/>
    <cellStyle name="Comma [0] 2 3 3" xfId="711" xr:uid="{00000000-0005-0000-0000-0000BD020000}"/>
    <cellStyle name="Comma [0] 2 4" xfId="712" xr:uid="{00000000-0005-0000-0000-0000BE020000}"/>
    <cellStyle name="Comma [0] 2 5" xfId="713" xr:uid="{00000000-0005-0000-0000-0000BF020000}"/>
    <cellStyle name="Comma [0] 2 6" xfId="714" xr:uid="{00000000-0005-0000-0000-0000C0020000}"/>
    <cellStyle name="Comma [0] 2 7" xfId="715" xr:uid="{00000000-0005-0000-0000-0000C1020000}"/>
    <cellStyle name="Comma [0] 2 8" xfId="716" xr:uid="{00000000-0005-0000-0000-0000C2020000}"/>
    <cellStyle name="Comma [0] 2 9" xfId="717" xr:uid="{00000000-0005-0000-0000-0000C3020000}"/>
    <cellStyle name="Comma [0] 20" xfId="718" xr:uid="{00000000-0005-0000-0000-0000C4020000}"/>
    <cellStyle name="Comma [0] 21" xfId="719" xr:uid="{00000000-0005-0000-0000-0000C5020000}"/>
    <cellStyle name="Comma [0] 22" xfId="720" xr:uid="{00000000-0005-0000-0000-0000C6020000}"/>
    <cellStyle name="Comma [0] 23" xfId="721" xr:uid="{00000000-0005-0000-0000-0000C7020000}"/>
    <cellStyle name="Comma [0] 25" xfId="722" xr:uid="{00000000-0005-0000-0000-0000C8020000}"/>
    <cellStyle name="Comma [0] 26" xfId="723" xr:uid="{00000000-0005-0000-0000-0000C9020000}"/>
    <cellStyle name="Comma [0] 27" xfId="724" xr:uid="{00000000-0005-0000-0000-0000CA020000}"/>
    <cellStyle name="Comma [0] 28" xfId="725" xr:uid="{00000000-0005-0000-0000-0000CB020000}"/>
    <cellStyle name="Comma [0] 29" xfId="726" xr:uid="{00000000-0005-0000-0000-0000CC020000}"/>
    <cellStyle name="Comma [0] 3" xfId="727" xr:uid="{00000000-0005-0000-0000-0000CD020000}"/>
    <cellStyle name="Comma [0] 3 10" xfId="728" xr:uid="{00000000-0005-0000-0000-0000CE020000}"/>
    <cellStyle name="Comma [0] 3 100" xfId="729" xr:uid="{00000000-0005-0000-0000-0000CF020000}"/>
    <cellStyle name="Comma [0] 3 101" xfId="730" xr:uid="{00000000-0005-0000-0000-0000D0020000}"/>
    <cellStyle name="Comma [0] 3 102" xfId="731" xr:uid="{00000000-0005-0000-0000-0000D1020000}"/>
    <cellStyle name="Comma [0] 3 103" xfId="732" xr:uid="{00000000-0005-0000-0000-0000D2020000}"/>
    <cellStyle name="Comma [0] 3 104" xfId="733" xr:uid="{00000000-0005-0000-0000-0000D3020000}"/>
    <cellStyle name="Comma [0] 3 105" xfId="734" xr:uid="{00000000-0005-0000-0000-0000D4020000}"/>
    <cellStyle name="Comma [0] 3 106" xfId="735" xr:uid="{00000000-0005-0000-0000-0000D5020000}"/>
    <cellStyle name="Comma [0] 3 107" xfId="736" xr:uid="{00000000-0005-0000-0000-0000D6020000}"/>
    <cellStyle name="Comma [0] 3 108" xfId="737" xr:uid="{00000000-0005-0000-0000-0000D7020000}"/>
    <cellStyle name="Comma [0] 3 109" xfId="738" xr:uid="{00000000-0005-0000-0000-0000D8020000}"/>
    <cellStyle name="Comma [0] 3 11" xfId="739" xr:uid="{00000000-0005-0000-0000-0000D9020000}"/>
    <cellStyle name="Comma [0] 3 110" xfId="740" xr:uid="{00000000-0005-0000-0000-0000DA020000}"/>
    <cellStyle name="Comma [0] 3 111" xfId="741" xr:uid="{00000000-0005-0000-0000-0000DB020000}"/>
    <cellStyle name="Comma [0] 3 112" xfId="742" xr:uid="{00000000-0005-0000-0000-0000DC020000}"/>
    <cellStyle name="Comma [0] 3 113" xfId="743" xr:uid="{00000000-0005-0000-0000-0000DD020000}"/>
    <cellStyle name="Comma [0] 3 114" xfId="744" xr:uid="{00000000-0005-0000-0000-0000DE020000}"/>
    <cellStyle name="Comma [0] 3 115" xfId="745" xr:uid="{00000000-0005-0000-0000-0000DF020000}"/>
    <cellStyle name="Comma [0] 3 116" xfId="746" xr:uid="{00000000-0005-0000-0000-0000E0020000}"/>
    <cellStyle name="Comma [0] 3 117" xfId="747" xr:uid="{00000000-0005-0000-0000-0000E1020000}"/>
    <cellStyle name="Comma [0] 3 118" xfId="748" xr:uid="{00000000-0005-0000-0000-0000E2020000}"/>
    <cellStyle name="Comma [0] 3 119" xfId="749" xr:uid="{00000000-0005-0000-0000-0000E3020000}"/>
    <cellStyle name="Comma [0] 3 12" xfId="750" xr:uid="{00000000-0005-0000-0000-0000E4020000}"/>
    <cellStyle name="Comma [0] 3 120" xfId="751" xr:uid="{00000000-0005-0000-0000-0000E5020000}"/>
    <cellStyle name="Comma [0] 3 121" xfId="752" xr:uid="{00000000-0005-0000-0000-0000E6020000}"/>
    <cellStyle name="Comma [0] 3 122" xfId="753" xr:uid="{00000000-0005-0000-0000-0000E7020000}"/>
    <cellStyle name="Comma [0] 3 123" xfId="754" xr:uid="{00000000-0005-0000-0000-0000E8020000}"/>
    <cellStyle name="Comma [0] 3 124" xfId="755" xr:uid="{00000000-0005-0000-0000-0000E9020000}"/>
    <cellStyle name="Comma [0] 3 125" xfId="756" xr:uid="{00000000-0005-0000-0000-0000EA020000}"/>
    <cellStyle name="Comma [0] 3 126" xfId="757" xr:uid="{00000000-0005-0000-0000-0000EB020000}"/>
    <cellStyle name="Comma [0] 3 127" xfId="758" xr:uid="{00000000-0005-0000-0000-0000EC020000}"/>
    <cellStyle name="Comma [0] 3 128" xfId="759" xr:uid="{00000000-0005-0000-0000-0000ED020000}"/>
    <cellStyle name="Comma [0] 3 129" xfId="760" xr:uid="{00000000-0005-0000-0000-0000EE020000}"/>
    <cellStyle name="Comma [0] 3 13" xfId="761" xr:uid="{00000000-0005-0000-0000-0000EF020000}"/>
    <cellStyle name="Comma [0] 3 130" xfId="762" xr:uid="{00000000-0005-0000-0000-0000F0020000}"/>
    <cellStyle name="Comma [0] 3 131" xfId="763" xr:uid="{00000000-0005-0000-0000-0000F1020000}"/>
    <cellStyle name="Comma [0] 3 132" xfId="764" xr:uid="{00000000-0005-0000-0000-0000F2020000}"/>
    <cellStyle name="Comma [0] 3 133" xfId="765" xr:uid="{00000000-0005-0000-0000-0000F3020000}"/>
    <cellStyle name="Comma [0] 3 134" xfId="766" xr:uid="{00000000-0005-0000-0000-0000F4020000}"/>
    <cellStyle name="Comma [0] 3 135" xfId="767" xr:uid="{00000000-0005-0000-0000-0000F5020000}"/>
    <cellStyle name="Comma [0] 3 136" xfId="768" xr:uid="{00000000-0005-0000-0000-0000F6020000}"/>
    <cellStyle name="Comma [0] 3 137" xfId="769" xr:uid="{00000000-0005-0000-0000-0000F7020000}"/>
    <cellStyle name="Comma [0] 3 138" xfId="770" xr:uid="{00000000-0005-0000-0000-0000F8020000}"/>
    <cellStyle name="Comma [0] 3 139" xfId="771" xr:uid="{00000000-0005-0000-0000-0000F9020000}"/>
    <cellStyle name="Comma [0] 3 14" xfId="772" xr:uid="{00000000-0005-0000-0000-0000FA020000}"/>
    <cellStyle name="Comma [0] 3 140" xfId="773" xr:uid="{00000000-0005-0000-0000-0000FB020000}"/>
    <cellStyle name="Comma [0] 3 141" xfId="774" xr:uid="{00000000-0005-0000-0000-0000FC020000}"/>
    <cellStyle name="Comma [0] 3 142" xfId="775" xr:uid="{00000000-0005-0000-0000-0000FD020000}"/>
    <cellStyle name="Comma [0] 3 143" xfId="776" xr:uid="{00000000-0005-0000-0000-0000FE020000}"/>
    <cellStyle name="Comma [0] 3 144" xfId="777" xr:uid="{00000000-0005-0000-0000-0000FF020000}"/>
    <cellStyle name="Comma [0] 3 145" xfId="778" xr:uid="{00000000-0005-0000-0000-000000030000}"/>
    <cellStyle name="Comma [0] 3 146" xfId="779" xr:uid="{00000000-0005-0000-0000-000001030000}"/>
    <cellStyle name="Comma [0] 3 147" xfId="780" xr:uid="{00000000-0005-0000-0000-000002030000}"/>
    <cellStyle name="Comma [0] 3 148" xfId="781" xr:uid="{00000000-0005-0000-0000-000003030000}"/>
    <cellStyle name="Comma [0] 3 149" xfId="782" xr:uid="{00000000-0005-0000-0000-000004030000}"/>
    <cellStyle name="Comma [0] 3 15" xfId="783" xr:uid="{00000000-0005-0000-0000-000005030000}"/>
    <cellStyle name="Comma [0] 3 150" xfId="784" xr:uid="{00000000-0005-0000-0000-000006030000}"/>
    <cellStyle name="Comma [0] 3 151" xfId="785" xr:uid="{00000000-0005-0000-0000-000007030000}"/>
    <cellStyle name="Comma [0] 3 152" xfId="786" xr:uid="{00000000-0005-0000-0000-000008030000}"/>
    <cellStyle name="Comma [0] 3 153" xfId="787" xr:uid="{00000000-0005-0000-0000-000009030000}"/>
    <cellStyle name="Comma [0] 3 154" xfId="788" xr:uid="{00000000-0005-0000-0000-00000A030000}"/>
    <cellStyle name="Comma [0] 3 155" xfId="789" xr:uid="{00000000-0005-0000-0000-00000B030000}"/>
    <cellStyle name="Comma [0] 3 156" xfId="790" xr:uid="{00000000-0005-0000-0000-00000C030000}"/>
    <cellStyle name="Comma [0] 3 157" xfId="791" xr:uid="{00000000-0005-0000-0000-00000D030000}"/>
    <cellStyle name="Comma [0] 3 158" xfId="792" xr:uid="{00000000-0005-0000-0000-00000E030000}"/>
    <cellStyle name="Comma [0] 3 159" xfId="793" xr:uid="{00000000-0005-0000-0000-00000F030000}"/>
    <cellStyle name="Comma [0] 3 16" xfId="794" xr:uid="{00000000-0005-0000-0000-000010030000}"/>
    <cellStyle name="Comma [0] 3 160" xfId="795" xr:uid="{00000000-0005-0000-0000-000011030000}"/>
    <cellStyle name="Comma [0] 3 161" xfId="796" xr:uid="{00000000-0005-0000-0000-000012030000}"/>
    <cellStyle name="Comma [0] 3 162" xfId="797" xr:uid="{00000000-0005-0000-0000-000013030000}"/>
    <cellStyle name="Comma [0] 3 163" xfId="798" xr:uid="{00000000-0005-0000-0000-000014030000}"/>
    <cellStyle name="Comma [0] 3 164" xfId="799" xr:uid="{00000000-0005-0000-0000-000015030000}"/>
    <cellStyle name="Comma [0] 3 165" xfId="800" xr:uid="{00000000-0005-0000-0000-000016030000}"/>
    <cellStyle name="Comma [0] 3 166" xfId="801" xr:uid="{00000000-0005-0000-0000-000017030000}"/>
    <cellStyle name="Comma [0] 3 167" xfId="802" xr:uid="{00000000-0005-0000-0000-000018030000}"/>
    <cellStyle name="Comma [0] 3 168" xfId="803" xr:uid="{00000000-0005-0000-0000-000019030000}"/>
    <cellStyle name="Comma [0] 3 169" xfId="804" xr:uid="{00000000-0005-0000-0000-00001A030000}"/>
    <cellStyle name="Comma [0] 3 17" xfId="805" xr:uid="{00000000-0005-0000-0000-00001B030000}"/>
    <cellStyle name="Comma [0] 3 170" xfId="806" xr:uid="{00000000-0005-0000-0000-00001C030000}"/>
    <cellStyle name="Comma [0] 3 171" xfId="807" xr:uid="{00000000-0005-0000-0000-00001D030000}"/>
    <cellStyle name="Comma [0] 3 172" xfId="808" xr:uid="{00000000-0005-0000-0000-00001E030000}"/>
    <cellStyle name="Comma [0] 3 173" xfId="809" xr:uid="{00000000-0005-0000-0000-00001F030000}"/>
    <cellStyle name="Comma [0] 3 174" xfId="810" xr:uid="{00000000-0005-0000-0000-000020030000}"/>
    <cellStyle name="Comma [0] 3 175" xfId="811" xr:uid="{00000000-0005-0000-0000-000021030000}"/>
    <cellStyle name="Comma [0] 3 176" xfId="812" xr:uid="{00000000-0005-0000-0000-000022030000}"/>
    <cellStyle name="Comma [0] 3 177" xfId="813" xr:uid="{00000000-0005-0000-0000-000023030000}"/>
    <cellStyle name="Comma [0] 3 18" xfId="814" xr:uid="{00000000-0005-0000-0000-000024030000}"/>
    <cellStyle name="Comma [0] 3 19" xfId="815" xr:uid="{00000000-0005-0000-0000-000025030000}"/>
    <cellStyle name="Comma [0] 3 2" xfId="816" xr:uid="{00000000-0005-0000-0000-000026030000}"/>
    <cellStyle name="Comma [0] 3 2 2" xfId="817" xr:uid="{00000000-0005-0000-0000-000027030000}"/>
    <cellStyle name="Comma [0] 3 20" xfId="818" xr:uid="{00000000-0005-0000-0000-000028030000}"/>
    <cellStyle name="Comma [0] 3 21" xfId="819" xr:uid="{00000000-0005-0000-0000-000029030000}"/>
    <cellStyle name="Comma [0] 3 22" xfId="820" xr:uid="{00000000-0005-0000-0000-00002A030000}"/>
    <cellStyle name="Comma [0] 3 23" xfId="821" xr:uid="{00000000-0005-0000-0000-00002B030000}"/>
    <cellStyle name="Comma [0] 3 24" xfId="822" xr:uid="{00000000-0005-0000-0000-00002C030000}"/>
    <cellStyle name="Comma [0] 3 25" xfId="823" xr:uid="{00000000-0005-0000-0000-00002D030000}"/>
    <cellStyle name="Comma [0] 3 26" xfId="824" xr:uid="{00000000-0005-0000-0000-00002E030000}"/>
    <cellStyle name="Comma [0] 3 27" xfId="825" xr:uid="{00000000-0005-0000-0000-00002F030000}"/>
    <cellStyle name="Comma [0] 3 28" xfId="826" xr:uid="{00000000-0005-0000-0000-000030030000}"/>
    <cellStyle name="Comma [0] 3 29" xfId="827" xr:uid="{00000000-0005-0000-0000-000031030000}"/>
    <cellStyle name="Comma [0] 3 3" xfId="828" xr:uid="{00000000-0005-0000-0000-000032030000}"/>
    <cellStyle name="Comma [0] 3 3 2" xfId="829" xr:uid="{00000000-0005-0000-0000-000033030000}"/>
    <cellStyle name="Comma [0] 3 30" xfId="830" xr:uid="{00000000-0005-0000-0000-000034030000}"/>
    <cellStyle name="Comma [0] 3 31" xfId="831" xr:uid="{00000000-0005-0000-0000-000035030000}"/>
    <cellStyle name="Comma [0] 3 32" xfId="832" xr:uid="{00000000-0005-0000-0000-000036030000}"/>
    <cellStyle name="Comma [0] 3 33" xfId="833" xr:uid="{00000000-0005-0000-0000-000037030000}"/>
    <cellStyle name="Comma [0] 3 34" xfId="834" xr:uid="{00000000-0005-0000-0000-000038030000}"/>
    <cellStyle name="Comma [0] 3 35" xfId="835" xr:uid="{00000000-0005-0000-0000-000039030000}"/>
    <cellStyle name="Comma [0] 3 36" xfId="836" xr:uid="{00000000-0005-0000-0000-00003A030000}"/>
    <cellStyle name="Comma [0] 3 37" xfId="837" xr:uid="{00000000-0005-0000-0000-00003B030000}"/>
    <cellStyle name="Comma [0] 3 38" xfId="838" xr:uid="{00000000-0005-0000-0000-00003C030000}"/>
    <cellStyle name="Comma [0] 3 39" xfId="839" xr:uid="{00000000-0005-0000-0000-00003D030000}"/>
    <cellStyle name="Comma [0] 3 4" xfId="840" xr:uid="{00000000-0005-0000-0000-00003E030000}"/>
    <cellStyle name="Comma [0] 3 4 2" xfId="841" xr:uid="{00000000-0005-0000-0000-00003F030000}"/>
    <cellStyle name="Comma [0] 3 40" xfId="842" xr:uid="{00000000-0005-0000-0000-000040030000}"/>
    <cellStyle name="Comma [0] 3 41" xfId="843" xr:uid="{00000000-0005-0000-0000-000041030000}"/>
    <cellStyle name="Comma [0] 3 42" xfId="844" xr:uid="{00000000-0005-0000-0000-000042030000}"/>
    <cellStyle name="Comma [0] 3 43" xfId="845" xr:uid="{00000000-0005-0000-0000-000043030000}"/>
    <cellStyle name="Comma [0] 3 44" xfId="846" xr:uid="{00000000-0005-0000-0000-000044030000}"/>
    <cellStyle name="Comma [0] 3 45" xfId="847" xr:uid="{00000000-0005-0000-0000-000045030000}"/>
    <cellStyle name="Comma [0] 3 46" xfId="848" xr:uid="{00000000-0005-0000-0000-000046030000}"/>
    <cellStyle name="Comma [0] 3 47" xfId="849" xr:uid="{00000000-0005-0000-0000-000047030000}"/>
    <cellStyle name="Comma [0] 3 48" xfId="850" xr:uid="{00000000-0005-0000-0000-000048030000}"/>
    <cellStyle name="Comma [0] 3 49" xfId="851" xr:uid="{00000000-0005-0000-0000-000049030000}"/>
    <cellStyle name="Comma [0] 3 5" xfId="852" xr:uid="{00000000-0005-0000-0000-00004A030000}"/>
    <cellStyle name="Comma [0] 3 50" xfId="853" xr:uid="{00000000-0005-0000-0000-00004B030000}"/>
    <cellStyle name="Comma [0] 3 51" xfId="854" xr:uid="{00000000-0005-0000-0000-00004C030000}"/>
    <cellStyle name="Comma [0] 3 52" xfId="855" xr:uid="{00000000-0005-0000-0000-00004D030000}"/>
    <cellStyle name="Comma [0] 3 53" xfId="856" xr:uid="{00000000-0005-0000-0000-00004E030000}"/>
    <cellStyle name="Comma [0] 3 54" xfId="857" xr:uid="{00000000-0005-0000-0000-00004F030000}"/>
    <cellStyle name="Comma [0] 3 55" xfId="858" xr:uid="{00000000-0005-0000-0000-000050030000}"/>
    <cellStyle name="Comma [0] 3 56" xfId="859" xr:uid="{00000000-0005-0000-0000-000051030000}"/>
    <cellStyle name="Comma [0] 3 57" xfId="860" xr:uid="{00000000-0005-0000-0000-000052030000}"/>
    <cellStyle name="Comma [0] 3 58" xfId="861" xr:uid="{00000000-0005-0000-0000-000053030000}"/>
    <cellStyle name="Comma [0] 3 59" xfId="862" xr:uid="{00000000-0005-0000-0000-000054030000}"/>
    <cellStyle name="Comma [0] 3 6" xfId="863" xr:uid="{00000000-0005-0000-0000-000055030000}"/>
    <cellStyle name="Comma [0] 3 60" xfId="864" xr:uid="{00000000-0005-0000-0000-000056030000}"/>
    <cellStyle name="Comma [0] 3 61" xfId="865" xr:uid="{00000000-0005-0000-0000-000057030000}"/>
    <cellStyle name="Comma [0] 3 62" xfId="866" xr:uid="{00000000-0005-0000-0000-000058030000}"/>
    <cellStyle name="Comma [0] 3 63" xfId="867" xr:uid="{00000000-0005-0000-0000-000059030000}"/>
    <cellStyle name="Comma [0] 3 64" xfId="868" xr:uid="{00000000-0005-0000-0000-00005A030000}"/>
    <cellStyle name="Comma [0] 3 65" xfId="869" xr:uid="{00000000-0005-0000-0000-00005B030000}"/>
    <cellStyle name="Comma [0] 3 66" xfId="870" xr:uid="{00000000-0005-0000-0000-00005C030000}"/>
    <cellStyle name="Comma [0] 3 67" xfId="871" xr:uid="{00000000-0005-0000-0000-00005D030000}"/>
    <cellStyle name="Comma [0] 3 68" xfId="872" xr:uid="{00000000-0005-0000-0000-00005E030000}"/>
    <cellStyle name="Comma [0] 3 69" xfId="873" xr:uid="{00000000-0005-0000-0000-00005F030000}"/>
    <cellStyle name="Comma [0] 3 7" xfId="874" xr:uid="{00000000-0005-0000-0000-000060030000}"/>
    <cellStyle name="Comma [0] 3 70" xfId="875" xr:uid="{00000000-0005-0000-0000-000061030000}"/>
    <cellStyle name="Comma [0] 3 71" xfId="876" xr:uid="{00000000-0005-0000-0000-000062030000}"/>
    <cellStyle name="Comma [0] 3 72" xfId="877" xr:uid="{00000000-0005-0000-0000-000063030000}"/>
    <cellStyle name="Comma [0] 3 73" xfId="878" xr:uid="{00000000-0005-0000-0000-000064030000}"/>
    <cellStyle name="Comma [0] 3 74" xfId="879" xr:uid="{00000000-0005-0000-0000-000065030000}"/>
    <cellStyle name="Comma [0] 3 75" xfId="880" xr:uid="{00000000-0005-0000-0000-000066030000}"/>
    <cellStyle name="Comma [0] 3 76" xfId="881" xr:uid="{00000000-0005-0000-0000-000067030000}"/>
    <cellStyle name="Comma [0] 3 77" xfId="882" xr:uid="{00000000-0005-0000-0000-000068030000}"/>
    <cellStyle name="Comma [0] 3 78" xfId="883" xr:uid="{00000000-0005-0000-0000-000069030000}"/>
    <cellStyle name="Comma [0] 3 79" xfId="884" xr:uid="{00000000-0005-0000-0000-00006A030000}"/>
    <cellStyle name="Comma [0] 3 8" xfId="885" xr:uid="{00000000-0005-0000-0000-00006B030000}"/>
    <cellStyle name="Comma [0] 3 80" xfId="886" xr:uid="{00000000-0005-0000-0000-00006C030000}"/>
    <cellStyle name="Comma [0] 3 81" xfId="887" xr:uid="{00000000-0005-0000-0000-00006D030000}"/>
    <cellStyle name="Comma [0] 3 82" xfId="888" xr:uid="{00000000-0005-0000-0000-00006E030000}"/>
    <cellStyle name="Comma [0] 3 83" xfId="889" xr:uid="{00000000-0005-0000-0000-00006F030000}"/>
    <cellStyle name="Comma [0] 3 84" xfId="890" xr:uid="{00000000-0005-0000-0000-000070030000}"/>
    <cellStyle name="Comma [0] 3 85" xfId="891" xr:uid="{00000000-0005-0000-0000-000071030000}"/>
    <cellStyle name="Comma [0] 3 86" xfId="892" xr:uid="{00000000-0005-0000-0000-000072030000}"/>
    <cellStyle name="Comma [0] 3 87" xfId="893" xr:uid="{00000000-0005-0000-0000-000073030000}"/>
    <cellStyle name="Comma [0] 3 88" xfId="894" xr:uid="{00000000-0005-0000-0000-000074030000}"/>
    <cellStyle name="Comma [0] 3 89" xfId="895" xr:uid="{00000000-0005-0000-0000-000075030000}"/>
    <cellStyle name="Comma [0] 3 9" xfId="896" xr:uid="{00000000-0005-0000-0000-000076030000}"/>
    <cellStyle name="Comma [0] 3 90" xfId="897" xr:uid="{00000000-0005-0000-0000-000077030000}"/>
    <cellStyle name="Comma [0] 3 91" xfId="898" xr:uid="{00000000-0005-0000-0000-000078030000}"/>
    <cellStyle name="Comma [0] 3 92" xfId="899" xr:uid="{00000000-0005-0000-0000-000079030000}"/>
    <cellStyle name="Comma [0] 3 93" xfId="900" xr:uid="{00000000-0005-0000-0000-00007A030000}"/>
    <cellStyle name="Comma [0] 3 94" xfId="901" xr:uid="{00000000-0005-0000-0000-00007B030000}"/>
    <cellStyle name="Comma [0] 3 95" xfId="902" xr:uid="{00000000-0005-0000-0000-00007C030000}"/>
    <cellStyle name="Comma [0] 3 96" xfId="903" xr:uid="{00000000-0005-0000-0000-00007D030000}"/>
    <cellStyle name="Comma [0] 3 97" xfId="904" xr:uid="{00000000-0005-0000-0000-00007E030000}"/>
    <cellStyle name="Comma [0] 3 98" xfId="905" xr:uid="{00000000-0005-0000-0000-00007F030000}"/>
    <cellStyle name="Comma [0] 3 99" xfId="906" xr:uid="{00000000-0005-0000-0000-000080030000}"/>
    <cellStyle name="Comma [0] 30" xfId="907" xr:uid="{00000000-0005-0000-0000-000081030000}"/>
    <cellStyle name="Comma [0] 31" xfId="908" xr:uid="{00000000-0005-0000-0000-000082030000}"/>
    <cellStyle name="Comma [0] 32" xfId="909" xr:uid="{00000000-0005-0000-0000-000083030000}"/>
    <cellStyle name="Comma [0] 33" xfId="910" xr:uid="{00000000-0005-0000-0000-000084030000}"/>
    <cellStyle name="Comma [0] 34" xfId="911" xr:uid="{00000000-0005-0000-0000-000085030000}"/>
    <cellStyle name="Comma [0] 36" xfId="912" xr:uid="{00000000-0005-0000-0000-000086030000}"/>
    <cellStyle name="Comma [0] 37" xfId="913" xr:uid="{00000000-0005-0000-0000-000087030000}"/>
    <cellStyle name="Comma [0] 38" xfId="914" xr:uid="{00000000-0005-0000-0000-000088030000}"/>
    <cellStyle name="Comma [0] 4" xfId="915" xr:uid="{00000000-0005-0000-0000-000089030000}"/>
    <cellStyle name="Comma [0] 4 10" xfId="916" xr:uid="{00000000-0005-0000-0000-00008A030000}"/>
    <cellStyle name="Comma [0] 4 11" xfId="917" xr:uid="{00000000-0005-0000-0000-00008B030000}"/>
    <cellStyle name="Comma [0] 4 12" xfId="918" xr:uid="{00000000-0005-0000-0000-00008C030000}"/>
    <cellStyle name="Comma [0] 4 13" xfId="919" xr:uid="{00000000-0005-0000-0000-00008D030000}"/>
    <cellStyle name="Comma [0] 4 14" xfId="920" xr:uid="{00000000-0005-0000-0000-00008E030000}"/>
    <cellStyle name="Comma [0] 4 15" xfId="921" xr:uid="{00000000-0005-0000-0000-00008F030000}"/>
    <cellStyle name="Comma [0] 4 16" xfId="922" xr:uid="{00000000-0005-0000-0000-000090030000}"/>
    <cellStyle name="Comma [0] 4 17" xfId="923" xr:uid="{00000000-0005-0000-0000-000091030000}"/>
    <cellStyle name="Comma [0] 4 18" xfId="924" xr:uid="{00000000-0005-0000-0000-000092030000}"/>
    <cellStyle name="Comma [0] 4 19" xfId="925" xr:uid="{00000000-0005-0000-0000-000093030000}"/>
    <cellStyle name="Comma [0] 4 2" xfId="926" xr:uid="{00000000-0005-0000-0000-000094030000}"/>
    <cellStyle name="Comma [0] 4 20" xfId="927" xr:uid="{00000000-0005-0000-0000-000095030000}"/>
    <cellStyle name="Comma [0] 4 21" xfId="928" xr:uid="{00000000-0005-0000-0000-000096030000}"/>
    <cellStyle name="Comma [0] 4 22" xfId="929" xr:uid="{00000000-0005-0000-0000-000097030000}"/>
    <cellStyle name="Comma [0] 4 23" xfId="930" xr:uid="{00000000-0005-0000-0000-000098030000}"/>
    <cellStyle name="Comma [0] 4 24" xfId="931" xr:uid="{00000000-0005-0000-0000-000099030000}"/>
    <cellStyle name="Comma [0] 4 25" xfId="932" xr:uid="{00000000-0005-0000-0000-00009A030000}"/>
    <cellStyle name="Comma [0] 4 26" xfId="933" xr:uid="{00000000-0005-0000-0000-00009B030000}"/>
    <cellStyle name="Comma [0] 4 27" xfId="934" xr:uid="{00000000-0005-0000-0000-00009C030000}"/>
    <cellStyle name="Comma [0] 4 28" xfId="935" xr:uid="{00000000-0005-0000-0000-00009D030000}"/>
    <cellStyle name="Comma [0] 4 29" xfId="936" xr:uid="{00000000-0005-0000-0000-00009E030000}"/>
    <cellStyle name="Comma [0] 4 3" xfId="12" xr:uid="{00000000-0005-0000-0000-00009F030000}"/>
    <cellStyle name="Comma [0] 4 30" xfId="937" xr:uid="{00000000-0005-0000-0000-0000A0030000}"/>
    <cellStyle name="Comma [0] 4 31" xfId="938" xr:uid="{00000000-0005-0000-0000-0000A1030000}"/>
    <cellStyle name="Comma [0] 4 32" xfId="939" xr:uid="{00000000-0005-0000-0000-0000A2030000}"/>
    <cellStyle name="Comma [0] 4 33" xfId="940" xr:uid="{00000000-0005-0000-0000-0000A3030000}"/>
    <cellStyle name="Comma [0] 4 34" xfId="941" xr:uid="{00000000-0005-0000-0000-0000A4030000}"/>
    <cellStyle name="Comma [0] 4 35" xfId="942" xr:uid="{00000000-0005-0000-0000-0000A5030000}"/>
    <cellStyle name="Comma [0] 4 36" xfId="943" xr:uid="{00000000-0005-0000-0000-0000A6030000}"/>
    <cellStyle name="Comma [0] 4 37" xfId="944" xr:uid="{00000000-0005-0000-0000-0000A7030000}"/>
    <cellStyle name="Comma [0] 4 38" xfId="945" xr:uid="{00000000-0005-0000-0000-0000A8030000}"/>
    <cellStyle name="Comma [0] 4 39" xfId="946" xr:uid="{00000000-0005-0000-0000-0000A9030000}"/>
    <cellStyle name="Comma [0] 4 4" xfId="947" xr:uid="{00000000-0005-0000-0000-0000AA030000}"/>
    <cellStyle name="Comma [0] 4 40" xfId="948" xr:uid="{00000000-0005-0000-0000-0000AB030000}"/>
    <cellStyle name="Comma [0] 4 41" xfId="949" xr:uid="{00000000-0005-0000-0000-0000AC030000}"/>
    <cellStyle name="Comma [0] 4 42" xfId="950" xr:uid="{00000000-0005-0000-0000-0000AD030000}"/>
    <cellStyle name="Comma [0] 4 43" xfId="951" xr:uid="{00000000-0005-0000-0000-0000AE030000}"/>
    <cellStyle name="Comma [0] 4 44" xfId="952" xr:uid="{00000000-0005-0000-0000-0000AF030000}"/>
    <cellStyle name="Comma [0] 4 45" xfId="953" xr:uid="{00000000-0005-0000-0000-0000B0030000}"/>
    <cellStyle name="Comma [0] 4 46" xfId="954" xr:uid="{00000000-0005-0000-0000-0000B1030000}"/>
    <cellStyle name="Comma [0] 4 47" xfId="955" xr:uid="{00000000-0005-0000-0000-0000B2030000}"/>
    <cellStyle name="Comma [0] 4 48" xfId="956" xr:uid="{00000000-0005-0000-0000-0000B3030000}"/>
    <cellStyle name="Comma [0] 4 49" xfId="957" xr:uid="{00000000-0005-0000-0000-0000B4030000}"/>
    <cellStyle name="Comma [0] 4 5" xfId="958" xr:uid="{00000000-0005-0000-0000-0000B5030000}"/>
    <cellStyle name="Comma [0] 4 50" xfId="959" xr:uid="{00000000-0005-0000-0000-0000B6030000}"/>
    <cellStyle name="Comma [0] 4 51" xfId="960" xr:uid="{00000000-0005-0000-0000-0000B7030000}"/>
    <cellStyle name="Comma [0] 4 52" xfId="961" xr:uid="{00000000-0005-0000-0000-0000B8030000}"/>
    <cellStyle name="Comma [0] 4 53" xfId="962" xr:uid="{00000000-0005-0000-0000-0000B9030000}"/>
    <cellStyle name="Comma [0] 4 54" xfId="963" xr:uid="{00000000-0005-0000-0000-0000BA030000}"/>
    <cellStyle name="Comma [0] 4 55" xfId="964" xr:uid="{00000000-0005-0000-0000-0000BB030000}"/>
    <cellStyle name="Comma [0] 4 56" xfId="965" xr:uid="{00000000-0005-0000-0000-0000BC030000}"/>
    <cellStyle name="Comma [0] 4 57" xfId="966" xr:uid="{00000000-0005-0000-0000-0000BD030000}"/>
    <cellStyle name="Comma [0] 4 58" xfId="967" xr:uid="{00000000-0005-0000-0000-0000BE030000}"/>
    <cellStyle name="Comma [0] 4 59" xfId="968" xr:uid="{00000000-0005-0000-0000-0000BF030000}"/>
    <cellStyle name="Comma [0] 4 6" xfId="969" xr:uid="{00000000-0005-0000-0000-0000C0030000}"/>
    <cellStyle name="Comma [0] 4 60" xfId="970" xr:uid="{00000000-0005-0000-0000-0000C1030000}"/>
    <cellStyle name="Comma [0] 4 61" xfId="971" xr:uid="{00000000-0005-0000-0000-0000C2030000}"/>
    <cellStyle name="Comma [0] 4 62" xfId="972" xr:uid="{00000000-0005-0000-0000-0000C3030000}"/>
    <cellStyle name="Comma [0] 4 63" xfId="973" xr:uid="{00000000-0005-0000-0000-0000C4030000}"/>
    <cellStyle name="Comma [0] 4 64" xfId="974" xr:uid="{00000000-0005-0000-0000-0000C5030000}"/>
    <cellStyle name="Comma [0] 4 65" xfId="975" xr:uid="{00000000-0005-0000-0000-0000C6030000}"/>
    <cellStyle name="Comma [0] 4 66" xfId="976" xr:uid="{00000000-0005-0000-0000-0000C7030000}"/>
    <cellStyle name="Comma [0] 4 67" xfId="977" xr:uid="{00000000-0005-0000-0000-0000C8030000}"/>
    <cellStyle name="Comma [0] 4 68" xfId="978" xr:uid="{00000000-0005-0000-0000-0000C9030000}"/>
    <cellStyle name="Comma [0] 4 69" xfId="979" xr:uid="{00000000-0005-0000-0000-0000CA030000}"/>
    <cellStyle name="Comma [0] 4 7" xfId="980" xr:uid="{00000000-0005-0000-0000-0000CB030000}"/>
    <cellStyle name="Comma [0] 4 70" xfId="981" xr:uid="{00000000-0005-0000-0000-0000CC030000}"/>
    <cellStyle name="Comma [0] 4 71" xfId="982" xr:uid="{00000000-0005-0000-0000-0000CD030000}"/>
    <cellStyle name="Comma [0] 4 72" xfId="983" xr:uid="{00000000-0005-0000-0000-0000CE030000}"/>
    <cellStyle name="Comma [0] 4 73" xfId="984" xr:uid="{00000000-0005-0000-0000-0000CF030000}"/>
    <cellStyle name="Comma [0] 4 74" xfId="985" xr:uid="{00000000-0005-0000-0000-0000D0030000}"/>
    <cellStyle name="Comma [0] 4 75" xfId="986" xr:uid="{00000000-0005-0000-0000-0000D1030000}"/>
    <cellStyle name="Comma [0] 4 76" xfId="987" xr:uid="{00000000-0005-0000-0000-0000D2030000}"/>
    <cellStyle name="Comma [0] 4 77" xfId="988" xr:uid="{00000000-0005-0000-0000-0000D3030000}"/>
    <cellStyle name="Comma [0] 4 8" xfId="989" xr:uid="{00000000-0005-0000-0000-0000D4030000}"/>
    <cellStyle name="Comma [0] 4 9" xfId="990" xr:uid="{00000000-0005-0000-0000-0000D5030000}"/>
    <cellStyle name="Comma [0] 41" xfId="991" xr:uid="{00000000-0005-0000-0000-0000D6030000}"/>
    <cellStyle name="Comma [0] 42" xfId="992" xr:uid="{00000000-0005-0000-0000-0000D7030000}"/>
    <cellStyle name="Comma [0] 5" xfId="993" xr:uid="{00000000-0005-0000-0000-0000D8030000}"/>
    <cellStyle name="Comma [0] 6" xfId="994" xr:uid="{00000000-0005-0000-0000-0000D9030000}"/>
    <cellStyle name="Comma [0] 6 10" xfId="995" xr:uid="{00000000-0005-0000-0000-0000DA030000}"/>
    <cellStyle name="Comma [0] 6 11" xfId="996" xr:uid="{00000000-0005-0000-0000-0000DB030000}"/>
    <cellStyle name="Comma [0] 6 12" xfId="997" xr:uid="{00000000-0005-0000-0000-0000DC030000}"/>
    <cellStyle name="Comma [0] 6 13" xfId="998" xr:uid="{00000000-0005-0000-0000-0000DD030000}"/>
    <cellStyle name="Comma [0] 6 14" xfId="999" xr:uid="{00000000-0005-0000-0000-0000DE030000}"/>
    <cellStyle name="Comma [0] 6 15" xfId="1000" xr:uid="{00000000-0005-0000-0000-0000DF030000}"/>
    <cellStyle name="Comma [0] 6 16" xfId="1001" xr:uid="{00000000-0005-0000-0000-0000E0030000}"/>
    <cellStyle name="Comma [0] 6 17" xfId="1002" xr:uid="{00000000-0005-0000-0000-0000E1030000}"/>
    <cellStyle name="Comma [0] 6 18" xfId="1003" xr:uid="{00000000-0005-0000-0000-0000E2030000}"/>
    <cellStyle name="Comma [0] 6 19" xfId="1004" xr:uid="{00000000-0005-0000-0000-0000E3030000}"/>
    <cellStyle name="Comma [0] 6 2" xfId="1005" xr:uid="{00000000-0005-0000-0000-0000E4030000}"/>
    <cellStyle name="Comma [0] 6 2 2" xfId="1006" xr:uid="{00000000-0005-0000-0000-0000E5030000}"/>
    <cellStyle name="Comma [0] 6 20" xfId="1007" xr:uid="{00000000-0005-0000-0000-0000E6030000}"/>
    <cellStyle name="Comma [0] 6 21" xfId="1008" xr:uid="{00000000-0005-0000-0000-0000E7030000}"/>
    <cellStyle name="Comma [0] 6 22" xfId="1009" xr:uid="{00000000-0005-0000-0000-0000E8030000}"/>
    <cellStyle name="Comma [0] 6 23" xfId="1010" xr:uid="{00000000-0005-0000-0000-0000E9030000}"/>
    <cellStyle name="Comma [0] 6 24" xfId="1011" xr:uid="{00000000-0005-0000-0000-0000EA030000}"/>
    <cellStyle name="Comma [0] 6 25" xfId="1012" xr:uid="{00000000-0005-0000-0000-0000EB030000}"/>
    <cellStyle name="Comma [0] 6 26" xfId="1013" xr:uid="{00000000-0005-0000-0000-0000EC030000}"/>
    <cellStyle name="Comma [0] 6 27" xfId="1014" xr:uid="{00000000-0005-0000-0000-0000ED030000}"/>
    <cellStyle name="Comma [0] 6 28" xfId="1015" xr:uid="{00000000-0005-0000-0000-0000EE030000}"/>
    <cellStyle name="Comma [0] 6 29" xfId="1016" xr:uid="{00000000-0005-0000-0000-0000EF030000}"/>
    <cellStyle name="Comma [0] 6 3" xfId="1017" xr:uid="{00000000-0005-0000-0000-0000F0030000}"/>
    <cellStyle name="Comma [0] 6 3 2" xfId="1018" xr:uid="{00000000-0005-0000-0000-0000F1030000}"/>
    <cellStyle name="Comma [0] 6 30" xfId="1019" xr:uid="{00000000-0005-0000-0000-0000F2030000}"/>
    <cellStyle name="Comma [0] 6 31" xfId="1020" xr:uid="{00000000-0005-0000-0000-0000F3030000}"/>
    <cellStyle name="Comma [0] 6 32" xfId="1021" xr:uid="{00000000-0005-0000-0000-0000F4030000}"/>
    <cellStyle name="Comma [0] 6 33" xfId="1022" xr:uid="{00000000-0005-0000-0000-0000F5030000}"/>
    <cellStyle name="Comma [0] 6 4" xfId="1023" xr:uid="{00000000-0005-0000-0000-0000F6030000}"/>
    <cellStyle name="Comma [0] 6 4 2" xfId="1024" xr:uid="{00000000-0005-0000-0000-0000F7030000}"/>
    <cellStyle name="Comma [0] 6 5" xfId="1025" xr:uid="{00000000-0005-0000-0000-0000F8030000}"/>
    <cellStyle name="Comma [0] 6 6" xfId="1026" xr:uid="{00000000-0005-0000-0000-0000F9030000}"/>
    <cellStyle name="Comma [0] 6 7" xfId="1027" xr:uid="{00000000-0005-0000-0000-0000FA030000}"/>
    <cellStyle name="Comma [0] 6 8" xfId="1028" xr:uid="{00000000-0005-0000-0000-0000FB030000}"/>
    <cellStyle name="Comma [0] 6 9" xfId="1029" xr:uid="{00000000-0005-0000-0000-0000FC030000}"/>
    <cellStyle name="Comma [0] 7" xfId="1030" xr:uid="{00000000-0005-0000-0000-0000FD030000}"/>
    <cellStyle name="Comma [0] 7 10" xfId="1031" xr:uid="{00000000-0005-0000-0000-0000FE030000}"/>
    <cellStyle name="Comma [0] 7 100" xfId="1032" xr:uid="{00000000-0005-0000-0000-0000FF030000}"/>
    <cellStyle name="Comma [0] 7 101" xfId="1033" xr:uid="{00000000-0005-0000-0000-000000040000}"/>
    <cellStyle name="Comma [0] 7 102" xfId="1034" xr:uid="{00000000-0005-0000-0000-000001040000}"/>
    <cellStyle name="Comma [0] 7 103" xfId="1035" xr:uid="{00000000-0005-0000-0000-000002040000}"/>
    <cellStyle name="Comma [0] 7 104" xfId="1036" xr:uid="{00000000-0005-0000-0000-000003040000}"/>
    <cellStyle name="Comma [0] 7 105" xfId="1037" xr:uid="{00000000-0005-0000-0000-000004040000}"/>
    <cellStyle name="Comma [0] 7 106" xfId="1038" xr:uid="{00000000-0005-0000-0000-000005040000}"/>
    <cellStyle name="Comma [0] 7 107" xfId="1039" xr:uid="{00000000-0005-0000-0000-000006040000}"/>
    <cellStyle name="Comma [0] 7 108" xfId="1040" xr:uid="{00000000-0005-0000-0000-000007040000}"/>
    <cellStyle name="Comma [0] 7 109" xfId="1041" xr:uid="{00000000-0005-0000-0000-000008040000}"/>
    <cellStyle name="Comma [0] 7 11" xfId="1042" xr:uid="{00000000-0005-0000-0000-000009040000}"/>
    <cellStyle name="Comma [0] 7 110" xfId="1043" xr:uid="{00000000-0005-0000-0000-00000A040000}"/>
    <cellStyle name="Comma [0] 7 111" xfId="1044" xr:uid="{00000000-0005-0000-0000-00000B040000}"/>
    <cellStyle name="Comma [0] 7 112" xfId="1045" xr:uid="{00000000-0005-0000-0000-00000C040000}"/>
    <cellStyle name="Comma [0] 7 113" xfId="1046" xr:uid="{00000000-0005-0000-0000-00000D040000}"/>
    <cellStyle name="Comma [0] 7 114" xfId="1047" xr:uid="{00000000-0005-0000-0000-00000E040000}"/>
    <cellStyle name="Comma [0] 7 115" xfId="1048" xr:uid="{00000000-0005-0000-0000-00000F040000}"/>
    <cellStyle name="Comma [0] 7 116" xfId="1049" xr:uid="{00000000-0005-0000-0000-000010040000}"/>
    <cellStyle name="Comma [0] 7 117" xfId="1050" xr:uid="{00000000-0005-0000-0000-000011040000}"/>
    <cellStyle name="Comma [0] 7 118" xfId="1051" xr:uid="{00000000-0005-0000-0000-000012040000}"/>
    <cellStyle name="Comma [0] 7 119" xfId="1052" xr:uid="{00000000-0005-0000-0000-000013040000}"/>
    <cellStyle name="Comma [0] 7 12" xfId="1053" xr:uid="{00000000-0005-0000-0000-000014040000}"/>
    <cellStyle name="Comma [0] 7 120" xfId="1054" xr:uid="{00000000-0005-0000-0000-000015040000}"/>
    <cellStyle name="Comma [0] 7 121" xfId="1055" xr:uid="{00000000-0005-0000-0000-000016040000}"/>
    <cellStyle name="Comma [0] 7 122" xfId="1056" xr:uid="{00000000-0005-0000-0000-000017040000}"/>
    <cellStyle name="Comma [0] 7 123" xfId="1057" xr:uid="{00000000-0005-0000-0000-000018040000}"/>
    <cellStyle name="Comma [0] 7 124" xfId="1058" xr:uid="{00000000-0005-0000-0000-000019040000}"/>
    <cellStyle name="Comma [0] 7 125" xfId="1059" xr:uid="{00000000-0005-0000-0000-00001A040000}"/>
    <cellStyle name="Comma [0] 7 126" xfId="1060" xr:uid="{00000000-0005-0000-0000-00001B040000}"/>
    <cellStyle name="Comma [0] 7 127" xfId="1061" xr:uid="{00000000-0005-0000-0000-00001C040000}"/>
    <cellStyle name="Comma [0] 7 128" xfId="1062" xr:uid="{00000000-0005-0000-0000-00001D040000}"/>
    <cellStyle name="Comma [0] 7 129" xfId="1063" xr:uid="{00000000-0005-0000-0000-00001E040000}"/>
    <cellStyle name="Comma [0] 7 13" xfId="1064" xr:uid="{00000000-0005-0000-0000-00001F040000}"/>
    <cellStyle name="Comma [0] 7 130" xfId="1065" xr:uid="{00000000-0005-0000-0000-000020040000}"/>
    <cellStyle name="Comma [0] 7 131" xfId="1066" xr:uid="{00000000-0005-0000-0000-000021040000}"/>
    <cellStyle name="Comma [0] 7 132" xfId="1067" xr:uid="{00000000-0005-0000-0000-000022040000}"/>
    <cellStyle name="Comma [0] 7 133" xfId="1068" xr:uid="{00000000-0005-0000-0000-000023040000}"/>
    <cellStyle name="Comma [0] 7 134" xfId="1069" xr:uid="{00000000-0005-0000-0000-000024040000}"/>
    <cellStyle name="Comma [0] 7 135" xfId="1070" xr:uid="{00000000-0005-0000-0000-000025040000}"/>
    <cellStyle name="Comma [0] 7 136" xfId="1071" xr:uid="{00000000-0005-0000-0000-000026040000}"/>
    <cellStyle name="Comma [0] 7 137" xfId="1072" xr:uid="{00000000-0005-0000-0000-000027040000}"/>
    <cellStyle name="Comma [0] 7 138" xfId="1073" xr:uid="{00000000-0005-0000-0000-000028040000}"/>
    <cellStyle name="Comma [0] 7 139" xfId="1074" xr:uid="{00000000-0005-0000-0000-000029040000}"/>
    <cellStyle name="Comma [0] 7 14" xfId="1075" xr:uid="{00000000-0005-0000-0000-00002A040000}"/>
    <cellStyle name="Comma [0] 7 140" xfId="1076" xr:uid="{00000000-0005-0000-0000-00002B040000}"/>
    <cellStyle name="Comma [0] 7 141" xfId="1077" xr:uid="{00000000-0005-0000-0000-00002C040000}"/>
    <cellStyle name="Comma [0] 7 142" xfId="1078" xr:uid="{00000000-0005-0000-0000-00002D040000}"/>
    <cellStyle name="Comma [0] 7 143" xfId="1079" xr:uid="{00000000-0005-0000-0000-00002E040000}"/>
    <cellStyle name="Comma [0] 7 144" xfId="1080" xr:uid="{00000000-0005-0000-0000-00002F040000}"/>
    <cellStyle name="Comma [0] 7 145" xfId="1081" xr:uid="{00000000-0005-0000-0000-000030040000}"/>
    <cellStyle name="Comma [0] 7 146" xfId="1082" xr:uid="{00000000-0005-0000-0000-000031040000}"/>
    <cellStyle name="Comma [0] 7 147" xfId="1083" xr:uid="{00000000-0005-0000-0000-000032040000}"/>
    <cellStyle name="Comma [0] 7 148" xfId="1084" xr:uid="{00000000-0005-0000-0000-000033040000}"/>
    <cellStyle name="Comma [0] 7 149" xfId="1085" xr:uid="{00000000-0005-0000-0000-000034040000}"/>
    <cellStyle name="Comma [0] 7 15" xfId="1086" xr:uid="{00000000-0005-0000-0000-000035040000}"/>
    <cellStyle name="Comma [0] 7 150" xfId="1087" xr:uid="{00000000-0005-0000-0000-000036040000}"/>
    <cellStyle name="Comma [0] 7 151" xfId="1088" xr:uid="{00000000-0005-0000-0000-000037040000}"/>
    <cellStyle name="Comma [0] 7 152" xfId="1089" xr:uid="{00000000-0005-0000-0000-000038040000}"/>
    <cellStyle name="Comma [0] 7 153" xfId="1090" xr:uid="{00000000-0005-0000-0000-000039040000}"/>
    <cellStyle name="Comma [0] 7 154" xfId="1091" xr:uid="{00000000-0005-0000-0000-00003A040000}"/>
    <cellStyle name="Comma [0] 7 155" xfId="1092" xr:uid="{00000000-0005-0000-0000-00003B040000}"/>
    <cellStyle name="Comma [0] 7 156" xfId="1093" xr:uid="{00000000-0005-0000-0000-00003C040000}"/>
    <cellStyle name="Comma [0] 7 157" xfId="1094" xr:uid="{00000000-0005-0000-0000-00003D040000}"/>
    <cellStyle name="Comma [0] 7 158" xfId="1095" xr:uid="{00000000-0005-0000-0000-00003E040000}"/>
    <cellStyle name="Comma [0] 7 159" xfId="1096" xr:uid="{00000000-0005-0000-0000-00003F040000}"/>
    <cellStyle name="Comma [0] 7 16" xfId="1097" xr:uid="{00000000-0005-0000-0000-000040040000}"/>
    <cellStyle name="Comma [0] 7 160" xfId="1098" xr:uid="{00000000-0005-0000-0000-000041040000}"/>
    <cellStyle name="Comma [0] 7 161" xfId="1099" xr:uid="{00000000-0005-0000-0000-000042040000}"/>
    <cellStyle name="Comma [0] 7 162" xfId="1100" xr:uid="{00000000-0005-0000-0000-000043040000}"/>
    <cellStyle name="Comma [0] 7 163" xfId="1101" xr:uid="{00000000-0005-0000-0000-000044040000}"/>
    <cellStyle name="Comma [0] 7 164" xfId="1102" xr:uid="{00000000-0005-0000-0000-000045040000}"/>
    <cellStyle name="Comma [0] 7 165" xfId="1103" xr:uid="{00000000-0005-0000-0000-000046040000}"/>
    <cellStyle name="Comma [0] 7 166" xfId="1104" xr:uid="{00000000-0005-0000-0000-000047040000}"/>
    <cellStyle name="Comma [0] 7 167" xfId="1105" xr:uid="{00000000-0005-0000-0000-000048040000}"/>
    <cellStyle name="Comma [0] 7 168" xfId="1106" xr:uid="{00000000-0005-0000-0000-000049040000}"/>
    <cellStyle name="Comma [0] 7 169" xfId="1107" xr:uid="{00000000-0005-0000-0000-00004A040000}"/>
    <cellStyle name="Comma [0] 7 17" xfId="1108" xr:uid="{00000000-0005-0000-0000-00004B040000}"/>
    <cellStyle name="Comma [0] 7 170" xfId="1109" xr:uid="{00000000-0005-0000-0000-00004C040000}"/>
    <cellStyle name="Comma [0] 7 171" xfId="1110" xr:uid="{00000000-0005-0000-0000-00004D040000}"/>
    <cellStyle name="Comma [0] 7 172" xfId="1111" xr:uid="{00000000-0005-0000-0000-00004E040000}"/>
    <cellStyle name="Comma [0] 7 173" xfId="1112" xr:uid="{00000000-0005-0000-0000-00004F040000}"/>
    <cellStyle name="Comma [0] 7 174" xfId="1113" xr:uid="{00000000-0005-0000-0000-000050040000}"/>
    <cellStyle name="Comma [0] 7 175" xfId="1114" xr:uid="{00000000-0005-0000-0000-000051040000}"/>
    <cellStyle name="Comma [0] 7 176" xfId="1115" xr:uid="{00000000-0005-0000-0000-000052040000}"/>
    <cellStyle name="Comma [0] 7 18" xfId="1116" xr:uid="{00000000-0005-0000-0000-000053040000}"/>
    <cellStyle name="Comma [0] 7 19" xfId="1117" xr:uid="{00000000-0005-0000-0000-000054040000}"/>
    <cellStyle name="Comma [0] 7 2" xfId="1118" xr:uid="{00000000-0005-0000-0000-000055040000}"/>
    <cellStyle name="Comma [0] 7 2 2" xfId="1119" xr:uid="{00000000-0005-0000-0000-000056040000}"/>
    <cellStyle name="Comma [0] 7 20" xfId="1120" xr:uid="{00000000-0005-0000-0000-000057040000}"/>
    <cellStyle name="Comma [0] 7 21" xfId="1121" xr:uid="{00000000-0005-0000-0000-000058040000}"/>
    <cellStyle name="Comma [0] 7 22" xfId="1122" xr:uid="{00000000-0005-0000-0000-000059040000}"/>
    <cellStyle name="Comma [0] 7 23" xfId="1123" xr:uid="{00000000-0005-0000-0000-00005A040000}"/>
    <cellStyle name="Comma [0] 7 24" xfId="1124" xr:uid="{00000000-0005-0000-0000-00005B040000}"/>
    <cellStyle name="Comma [0] 7 25" xfId="1125" xr:uid="{00000000-0005-0000-0000-00005C040000}"/>
    <cellStyle name="Comma [0] 7 26" xfId="1126" xr:uid="{00000000-0005-0000-0000-00005D040000}"/>
    <cellStyle name="Comma [0] 7 27" xfId="1127" xr:uid="{00000000-0005-0000-0000-00005E040000}"/>
    <cellStyle name="Comma [0] 7 28" xfId="1128" xr:uid="{00000000-0005-0000-0000-00005F040000}"/>
    <cellStyle name="Comma [0] 7 29" xfId="1129" xr:uid="{00000000-0005-0000-0000-000060040000}"/>
    <cellStyle name="Comma [0] 7 3" xfId="1130" xr:uid="{00000000-0005-0000-0000-000061040000}"/>
    <cellStyle name="Comma [0] 7 3 2" xfId="1131" xr:uid="{00000000-0005-0000-0000-000062040000}"/>
    <cellStyle name="Comma [0] 7 30" xfId="1132" xr:uid="{00000000-0005-0000-0000-000063040000}"/>
    <cellStyle name="Comma [0] 7 31" xfId="1133" xr:uid="{00000000-0005-0000-0000-000064040000}"/>
    <cellStyle name="Comma [0] 7 32" xfId="1134" xr:uid="{00000000-0005-0000-0000-000065040000}"/>
    <cellStyle name="Comma [0] 7 33" xfId="1135" xr:uid="{00000000-0005-0000-0000-000066040000}"/>
    <cellStyle name="Comma [0] 7 34" xfId="1136" xr:uid="{00000000-0005-0000-0000-000067040000}"/>
    <cellStyle name="Comma [0] 7 35" xfId="1137" xr:uid="{00000000-0005-0000-0000-000068040000}"/>
    <cellStyle name="Comma [0] 7 36" xfId="1138" xr:uid="{00000000-0005-0000-0000-000069040000}"/>
    <cellStyle name="Comma [0] 7 37" xfId="1139" xr:uid="{00000000-0005-0000-0000-00006A040000}"/>
    <cellStyle name="Comma [0] 7 38" xfId="1140" xr:uid="{00000000-0005-0000-0000-00006B040000}"/>
    <cellStyle name="Comma [0] 7 39" xfId="1141" xr:uid="{00000000-0005-0000-0000-00006C040000}"/>
    <cellStyle name="Comma [0] 7 4" xfId="1142" xr:uid="{00000000-0005-0000-0000-00006D040000}"/>
    <cellStyle name="Comma [0] 7 4 2" xfId="1143" xr:uid="{00000000-0005-0000-0000-00006E040000}"/>
    <cellStyle name="Comma [0] 7 40" xfId="1144" xr:uid="{00000000-0005-0000-0000-00006F040000}"/>
    <cellStyle name="Comma [0] 7 41" xfId="1145" xr:uid="{00000000-0005-0000-0000-000070040000}"/>
    <cellStyle name="Comma [0] 7 42" xfId="1146" xr:uid="{00000000-0005-0000-0000-000071040000}"/>
    <cellStyle name="Comma [0] 7 43" xfId="1147" xr:uid="{00000000-0005-0000-0000-000072040000}"/>
    <cellStyle name="Comma [0] 7 44" xfId="1148" xr:uid="{00000000-0005-0000-0000-000073040000}"/>
    <cellStyle name="Comma [0] 7 45" xfId="1149" xr:uid="{00000000-0005-0000-0000-000074040000}"/>
    <cellStyle name="Comma [0] 7 46" xfId="1150" xr:uid="{00000000-0005-0000-0000-000075040000}"/>
    <cellStyle name="Comma [0] 7 47" xfId="1151" xr:uid="{00000000-0005-0000-0000-000076040000}"/>
    <cellStyle name="Comma [0] 7 48" xfId="1152" xr:uid="{00000000-0005-0000-0000-000077040000}"/>
    <cellStyle name="Comma [0] 7 49" xfId="1153" xr:uid="{00000000-0005-0000-0000-000078040000}"/>
    <cellStyle name="Comma [0] 7 5" xfId="1154" xr:uid="{00000000-0005-0000-0000-000079040000}"/>
    <cellStyle name="Comma [0] 7 50" xfId="1155" xr:uid="{00000000-0005-0000-0000-00007A040000}"/>
    <cellStyle name="Comma [0] 7 51" xfId="1156" xr:uid="{00000000-0005-0000-0000-00007B040000}"/>
    <cellStyle name="Comma [0] 7 52" xfId="1157" xr:uid="{00000000-0005-0000-0000-00007C040000}"/>
    <cellStyle name="Comma [0] 7 53" xfId="1158" xr:uid="{00000000-0005-0000-0000-00007D040000}"/>
    <cellStyle name="Comma [0] 7 54" xfId="1159" xr:uid="{00000000-0005-0000-0000-00007E040000}"/>
    <cellStyle name="Comma [0] 7 55" xfId="1160" xr:uid="{00000000-0005-0000-0000-00007F040000}"/>
    <cellStyle name="Comma [0] 7 56" xfId="1161" xr:uid="{00000000-0005-0000-0000-000080040000}"/>
    <cellStyle name="Comma [0] 7 57" xfId="1162" xr:uid="{00000000-0005-0000-0000-000081040000}"/>
    <cellStyle name="Comma [0] 7 58" xfId="1163" xr:uid="{00000000-0005-0000-0000-000082040000}"/>
    <cellStyle name="Comma [0] 7 59" xfId="1164" xr:uid="{00000000-0005-0000-0000-000083040000}"/>
    <cellStyle name="Comma [0] 7 6" xfId="1165" xr:uid="{00000000-0005-0000-0000-000084040000}"/>
    <cellStyle name="Comma [0] 7 60" xfId="1166" xr:uid="{00000000-0005-0000-0000-000085040000}"/>
    <cellStyle name="Comma [0] 7 61" xfId="1167" xr:uid="{00000000-0005-0000-0000-000086040000}"/>
    <cellStyle name="Comma [0] 7 62" xfId="1168" xr:uid="{00000000-0005-0000-0000-000087040000}"/>
    <cellStyle name="Comma [0] 7 63" xfId="1169" xr:uid="{00000000-0005-0000-0000-000088040000}"/>
    <cellStyle name="Comma [0] 7 64" xfId="1170" xr:uid="{00000000-0005-0000-0000-000089040000}"/>
    <cellStyle name="Comma [0] 7 65" xfId="1171" xr:uid="{00000000-0005-0000-0000-00008A040000}"/>
    <cellStyle name="Comma [0] 7 66" xfId="1172" xr:uid="{00000000-0005-0000-0000-00008B040000}"/>
    <cellStyle name="Comma [0] 7 67" xfId="1173" xr:uid="{00000000-0005-0000-0000-00008C040000}"/>
    <cellStyle name="Comma [0] 7 68" xfId="1174" xr:uid="{00000000-0005-0000-0000-00008D040000}"/>
    <cellStyle name="Comma [0] 7 69" xfId="1175" xr:uid="{00000000-0005-0000-0000-00008E040000}"/>
    <cellStyle name="Comma [0] 7 7" xfId="1176" xr:uid="{00000000-0005-0000-0000-00008F040000}"/>
    <cellStyle name="Comma [0] 7 70" xfId="1177" xr:uid="{00000000-0005-0000-0000-000090040000}"/>
    <cellStyle name="Comma [0] 7 71" xfId="1178" xr:uid="{00000000-0005-0000-0000-000091040000}"/>
    <cellStyle name="Comma [0] 7 72" xfId="1179" xr:uid="{00000000-0005-0000-0000-000092040000}"/>
    <cellStyle name="Comma [0] 7 73" xfId="1180" xr:uid="{00000000-0005-0000-0000-000093040000}"/>
    <cellStyle name="Comma [0] 7 74" xfId="1181" xr:uid="{00000000-0005-0000-0000-000094040000}"/>
    <cellStyle name="Comma [0] 7 75" xfId="1182" xr:uid="{00000000-0005-0000-0000-000095040000}"/>
    <cellStyle name="Comma [0] 7 76" xfId="1183" xr:uid="{00000000-0005-0000-0000-000096040000}"/>
    <cellStyle name="Comma [0] 7 77" xfId="1184" xr:uid="{00000000-0005-0000-0000-000097040000}"/>
    <cellStyle name="Comma [0] 7 78" xfId="1185" xr:uid="{00000000-0005-0000-0000-000098040000}"/>
    <cellStyle name="Comma [0] 7 79" xfId="1186" xr:uid="{00000000-0005-0000-0000-000099040000}"/>
    <cellStyle name="Comma [0] 7 8" xfId="1187" xr:uid="{00000000-0005-0000-0000-00009A040000}"/>
    <cellStyle name="Comma [0] 7 80" xfId="1188" xr:uid="{00000000-0005-0000-0000-00009B040000}"/>
    <cellStyle name="Comma [0] 7 81" xfId="1189" xr:uid="{00000000-0005-0000-0000-00009C040000}"/>
    <cellStyle name="Comma [0] 7 82" xfId="1190" xr:uid="{00000000-0005-0000-0000-00009D040000}"/>
    <cellStyle name="Comma [0] 7 83" xfId="1191" xr:uid="{00000000-0005-0000-0000-00009E040000}"/>
    <cellStyle name="Comma [0] 7 84" xfId="1192" xr:uid="{00000000-0005-0000-0000-00009F040000}"/>
    <cellStyle name="Comma [0] 7 85" xfId="1193" xr:uid="{00000000-0005-0000-0000-0000A0040000}"/>
    <cellStyle name="Comma [0] 7 86" xfId="1194" xr:uid="{00000000-0005-0000-0000-0000A1040000}"/>
    <cellStyle name="Comma [0] 7 87" xfId="1195" xr:uid="{00000000-0005-0000-0000-0000A2040000}"/>
    <cellStyle name="Comma [0] 7 88" xfId="1196" xr:uid="{00000000-0005-0000-0000-0000A3040000}"/>
    <cellStyle name="Comma [0] 7 89" xfId="1197" xr:uid="{00000000-0005-0000-0000-0000A4040000}"/>
    <cellStyle name="Comma [0] 7 9" xfId="1198" xr:uid="{00000000-0005-0000-0000-0000A5040000}"/>
    <cellStyle name="Comma [0] 7 90" xfId="1199" xr:uid="{00000000-0005-0000-0000-0000A6040000}"/>
    <cellStyle name="Comma [0] 7 91" xfId="1200" xr:uid="{00000000-0005-0000-0000-0000A7040000}"/>
    <cellStyle name="Comma [0] 7 92" xfId="1201" xr:uid="{00000000-0005-0000-0000-0000A8040000}"/>
    <cellStyle name="Comma [0] 7 93" xfId="1202" xr:uid="{00000000-0005-0000-0000-0000A9040000}"/>
    <cellStyle name="Comma [0] 7 94" xfId="1203" xr:uid="{00000000-0005-0000-0000-0000AA040000}"/>
    <cellStyle name="Comma [0] 7 95" xfId="1204" xr:uid="{00000000-0005-0000-0000-0000AB040000}"/>
    <cellStyle name="Comma [0] 7 96" xfId="1205" xr:uid="{00000000-0005-0000-0000-0000AC040000}"/>
    <cellStyle name="Comma [0] 7 97" xfId="1206" xr:uid="{00000000-0005-0000-0000-0000AD040000}"/>
    <cellStyle name="Comma [0] 7 98" xfId="1207" xr:uid="{00000000-0005-0000-0000-0000AE040000}"/>
    <cellStyle name="Comma [0] 7 99" xfId="1208" xr:uid="{00000000-0005-0000-0000-0000AF040000}"/>
    <cellStyle name="Comma [0] 8" xfId="1209" xr:uid="{00000000-0005-0000-0000-0000B0040000}"/>
    <cellStyle name="Comma [0] 8 10" xfId="1210" xr:uid="{00000000-0005-0000-0000-0000B1040000}"/>
    <cellStyle name="Comma [0] 8 11" xfId="1211" xr:uid="{00000000-0005-0000-0000-0000B2040000}"/>
    <cellStyle name="Comma [0] 8 12" xfId="1212" xr:uid="{00000000-0005-0000-0000-0000B3040000}"/>
    <cellStyle name="Comma [0] 8 13" xfId="1213" xr:uid="{00000000-0005-0000-0000-0000B4040000}"/>
    <cellStyle name="Comma [0] 8 14" xfId="1214" xr:uid="{00000000-0005-0000-0000-0000B5040000}"/>
    <cellStyle name="Comma [0] 8 15" xfId="1215" xr:uid="{00000000-0005-0000-0000-0000B6040000}"/>
    <cellStyle name="Comma [0] 8 16" xfId="1216" xr:uid="{00000000-0005-0000-0000-0000B7040000}"/>
    <cellStyle name="Comma [0] 8 17" xfId="1217" xr:uid="{00000000-0005-0000-0000-0000B8040000}"/>
    <cellStyle name="Comma [0] 8 18" xfId="1218" xr:uid="{00000000-0005-0000-0000-0000B9040000}"/>
    <cellStyle name="Comma [0] 8 19" xfId="1219" xr:uid="{00000000-0005-0000-0000-0000BA040000}"/>
    <cellStyle name="Comma [0] 8 2" xfId="1220" xr:uid="{00000000-0005-0000-0000-0000BB040000}"/>
    <cellStyle name="Comma [0] 8 2 2" xfId="1221" xr:uid="{00000000-0005-0000-0000-0000BC040000}"/>
    <cellStyle name="Comma [0] 8 2 2 2" xfId="1222" xr:uid="{00000000-0005-0000-0000-0000BD040000}"/>
    <cellStyle name="Comma [0] 8 2 3" xfId="1223" xr:uid="{00000000-0005-0000-0000-0000BE040000}"/>
    <cellStyle name="Comma [0] 8 2 4" xfId="1224" xr:uid="{00000000-0005-0000-0000-0000BF040000}"/>
    <cellStyle name="Comma [0] 8 20" xfId="1225" xr:uid="{00000000-0005-0000-0000-0000C0040000}"/>
    <cellStyle name="Comma [0] 8 21" xfId="1226" xr:uid="{00000000-0005-0000-0000-0000C1040000}"/>
    <cellStyle name="Comma [0] 8 22" xfId="1227" xr:uid="{00000000-0005-0000-0000-0000C2040000}"/>
    <cellStyle name="Comma [0] 8 23" xfId="1228" xr:uid="{00000000-0005-0000-0000-0000C3040000}"/>
    <cellStyle name="Comma [0] 8 24" xfId="1229" xr:uid="{00000000-0005-0000-0000-0000C4040000}"/>
    <cellStyle name="Comma [0] 8 25" xfId="1230" xr:uid="{00000000-0005-0000-0000-0000C5040000}"/>
    <cellStyle name="Comma [0] 8 26" xfId="1231" xr:uid="{00000000-0005-0000-0000-0000C6040000}"/>
    <cellStyle name="Comma [0] 8 27" xfId="1232" xr:uid="{00000000-0005-0000-0000-0000C7040000}"/>
    <cellStyle name="Comma [0] 8 28" xfId="1233" xr:uid="{00000000-0005-0000-0000-0000C8040000}"/>
    <cellStyle name="Comma [0] 8 29" xfId="1234" xr:uid="{00000000-0005-0000-0000-0000C9040000}"/>
    <cellStyle name="Comma [0] 8 3" xfId="1235" xr:uid="{00000000-0005-0000-0000-0000CA040000}"/>
    <cellStyle name="Comma [0] 8 30" xfId="1236" xr:uid="{00000000-0005-0000-0000-0000CB040000}"/>
    <cellStyle name="Comma [0] 8 31" xfId="1237" xr:uid="{00000000-0005-0000-0000-0000CC040000}"/>
    <cellStyle name="Comma [0] 8 32" xfId="1238" xr:uid="{00000000-0005-0000-0000-0000CD040000}"/>
    <cellStyle name="Comma [0] 8 33" xfId="1239" xr:uid="{00000000-0005-0000-0000-0000CE040000}"/>
    <cellStyle name="Comma [0] 8 34" xfId="1240" xr:uid="{00000000-0005-0000-0000-0000CF040000}"/>
    <cellStyle name="Comma [0] 8 35" xfId="1241" xr:uid="{00000000-0005-0000-0000-0000D0040000}"/>
    <cellStyle name="Comma [0] 8 36" xfId="1242" xr:uid="{00000000-0005-0000-0000-0000D1040000}"/>
    <cellStyle name="Comma [0] 8 37" xfId="1243" xr:uid="{00000000-0005-0000-0000-0000D2040000}"/>
    <cellStyle name="Comma [0] 8 38" xfId="1244" xr:uid="{00000000-0005-0000-0000-0000D3040000}"/>
    <cellStyle name="Comma [0] 8 39" xfId="1245" xr:uid="{00000000-0005-0000-0000-0000D4040000}"/>
    <cellStyle name="Comma [0] 8 4" xfId="1246" xr:uid="{00000000-0005-0000-0000-0000D5040000}"/>
    <cellStyle name="Comma [0] 8 40" xfId="1247" xr:uid="{00000000-0005-0000-0000-0000D6040000}"/>
    <cellStyle name="Comma [0] 8 41" xfId="1248" xr:uid="{00000000-0005-0000-0000-0000D7040000}"/>
    <cellStyle name="Comma [0] 8 42" xfId="1249" xr:uid="{00000000-0005-0000-0000-0000D8040000}"/>
    <cellStyle name="Comma [0] 8 43" xfId="1250" xr:uid="{00000000-0005-0000-0000-0000D9040000}"/>
    <cellStyle name="Comma [0] 8 44" xfId="1251" xr:uid="{00000000-0005-0000-0000-0000DA040000}"/>
    <cellStyle name="Comma [0] 8 45" xfId="1252" xr:uid="{00000000-0005-0000-0000-0000DB040000}"/>
    <cellStyle name="Comma [0] 8 46" xfId="1253" xr:uid="{00000000-0005-0000-0000-0000DC040000}"/>
    <cellStyle name="Comma [0] 8 47" xfId="1254" xr:uid="{00000000-0005-0000-0000-0000DD040000}"/>
    <cellStyle name="Comma [0] 8 48" xfId="1255" xr:uid="{00000000-0005-0000-0000-0000DE040000}"/>
    <cellStyle name="Comma [0] 8 49" xfId="1256" xr:uid="{00000000-0005-0000-0000-0000DF040000}"/>
    <cellStyle name="Comma [0] 8 5" xfId="1257" xr:uid="{00000000-0005-0000-0000-0000E0040000}"/>
    <cellStyle name="Comma [0] 8 50" xfId="1258" xr:uid="{00000000-0005-0000-0000-0000E1040000}"/>
    <cellStyle name="Comma [0] 8 51" xfId="1259" xr:uid="{00000000-0005-0000-0000-0000E2040000}"/>
    <cellStyle name="Comma [0] 8 52" xfId="1260" xr:uid="{00000000-0005-0000-0000-0000E3040000}"/>
    <cellStyle name="Comma [0] 8 53" xfId="1261" xr:uid="{00000000-0005-0000-0000-0000E4040000}"/>
    <cellStyle name="Comma [0] 8 54" xfId="1262" xr:uid="{00000000-0005-0000-0000-0000E5040000}"/>
    <cellStyle name="Comma [0] 8 55" xfId="1263" xr:uid="{00000000-0005-0000-0000-0000E6040000}"/>
    <cellStyle name="Comma [0] 8 56" xfId="1264" xr:uid="{00000000-0005-0000-0000-0000E7040000}"/>
    <cellStyle name="Comma [0] 8 57" xfId="1265" xr:uid="{00000000-0005-0000-0000-0000E8040000}"/>
    <cellStyle name="Comma [0] 8 58" xfId="1266" xr:uid="{00000000-0005-0000-0000-0000E9040000}"/>
    <cellStyle name="Comma [0] 8 59" xfId="1267" xr:uid="{00000000-0005-0000-0000-0000EA040000}"/>
    <cellStyle name="Comma [0] 8 6" xfId="1268" xr:uid="{00000000-0005-0000-0000-0000EB040000}"/>
    <cellStyle name="Comma [0] 8 60" xfId="1269" xr:uid="{00000000-0005-0000-0000-0000EC040000}"/>
    <cellStyle name="Comma [0] 8 61" xfId="1270" xr:uid="{00000000-0005-0000-0000-0000ED040000}"/>
    <cellStyle name="Comma [0] 8 62" xfId="1271" xr:uid="{00000000-0005-0000-0000-0000EE040000}"/>
    <cellStyle name="Comma [0] 8 63" xfId="1272" xr:uid="{00000000-0005-0000-0000-0000EF040000}"/>
    <cellStyle name="Comma [0] 8 64" xfId="1273" xr:uid="{00000000-0005-0000-0000-0000F0040000}"/>
    <cellStyle name="Comma [0] 8 65" xfId="1274" xr:uid="{00000000-0005-0000-0000-0000F1040000}"/>
    <cellStyle name="Comma [0] 8 66" xfId="1275" xr:uid="{00000000-0005-0000-0000-0000F2040000}"/>
    <cellStyle name="Comma [0] 8 67" xfId="1276" xr:uid="{00000000-0005-0000-0000-0000F3040000}"/>
    <cellStyle name="Comma [0] 8 68" xfId="1277" xr:uid="{00000000-0005-0000-0000-0000F4040000}"/>
    <cellStyle name="Comma [0] 8 69" xfId="1278" xr:uid="{00000000-0005-0000-0000-0000F5040000}"/>
    <cellStyle name="Comma [0] 8 7" xfId="1279" xr:uid="{00000000-0005-0000-0000-0000F6040000}"/>
    <cellStyle name="Comma [0] 8 70" xfId="1280" xr:uid="{00000000-0005-0000-0000-0000F7040000}"/>
    <cellStyle name="Comma [0] 8 71" xfId="1281" xr:uid="{00000000-0005-0000-0000-0000F8040000}"/>
    <cellStyle name="Comma [0] 8 72" xfId="1282" xr:uid="{00000000-0005-0000-0000-0000F9040000}"/>
    <cellStyle name="Comma [0] 8 73" xfId="1283" xr:uid="{00000000-0005-0000-0000-0000FA040000}"/>
    <cellStyle name="Comma [0] 8 74" xfId="1284" xr:uid="{00000000-0005-0000-0000-0000FB040000}"/>
    <cellStyle name="Comma [0] 8 75" xfId="1285" xr:uid="{00000000-0005-0000-0000-0000FC040000}"/>
    <cellStyle name="Comma [0] 8 76" xfId="1286" xr:uid="{00000000-0005-0000-0000-0000FD040000}"/>
    <cellStyle name="Comma [0] 8 77" xfId="1287" xr:uid="{00000000-0005-0000-0000-0000FE040000}"/>
    <cellStyle name="Comma [0] 8 78" xfId="1288" xr:uid="{00000000-0005-0000-0000-0000FF040000}"/>
    <cellStyle name="Comma [0] 8 79" xfId="1289" xr:uid="{00000000-0005-0000-0000-000000050000}"/>
    <cellStyle name="Comma [0] 8 8" xfId="1290" xr:uid="{00000000-0005-0000-0000-000001050000}"/>
    <cellStyle name="Comma [0] 8 80" xfId="1291" xr:uid="{00000000-0005-0000-0000-000002050000}"/>
    <cellStyle name="Comma [0] 8 81" xfId="1292" xr:uid="{00000000-0005-0000-0000-000003050000}"/>
    <cellStyle name="Comma [0] 8 82" xfId="1293" xr:uid="{00000000-0005-0000-0000-000004050000}"/>
    <cellStyle name="Comma [0] 8 83" xfId="1294" xr:uid="{00000000-0005-0000-0000-000005050000}"/>
    <cellStyle name="Comma [0] 8 84" xfId="1295" xr:uid="{00000000-0005-0000-0000-000006050000}"/>
    <cellStyle name="Comma [0] 8 85" xfId="1296" xr:uid="{00000000-0005-0000-0000-000007050000}"/>
    <cellStyle name="Comma [0] 8 9" xfId="1297" xr:uid="{00000000-0005-0000-0000-000008050000}"/>
    <cellStyle name="Comma [0] 9" xfId="1298" xr:uid="{00000000-0005-0000-0000-000009050000}"/>
    <cellStyle name="Comma 10" xfId="1299" xr:uid="{00000000-0005-0000-0000-00000A050000}"/>
    <cellStyle name="Comma 11" xfId="1300" xr:uid="{00000000-0005-0000-0000-00000B050000}"/>
    <cellStyle name="Comma 12" xfId="1301" xr:uid="{00000000-0005-0000-0000-00000C050000}"/>
    <cellStyle name="Comma 12 2" xfId="1302" xr:uid="{00000000-0005-0000-0000-00000D050000}"/>
    <cellStyle name="Comma 13" xfId="1303" xr:uid="{00000000-0005-0000-0000-00000E050000}"/>
    <cellStyle name="Comma 14" xfId="1304" xr:uid="{00000000-0005-0000-0000-00000F050000}"/>
    <cellStyle name="Comma 15" xfId="6" xr:uid="{00000000-0005-0000-0000-000010050000}"/>
    <cellStyle name="Comma 16" xfId="1305" xr:uid="{00000000-0005-0000-0000-000011050000}"/>
    <cellStyle name="Comma 17" xfId="1306" xr:uid="{00000000-0005-0000-0000-000012050000}"/>
    <cellStyle name="Comma 18" xfId="1307" xr:uid="{00000000-0005-0000-0000-000013050000}"/>
    <cellStyle name="Comma 19" xfId="1308" xr:uid="{00000000-0005-0000-0000-000014050000}"/>
    <cellStyle name="Comma 2" xfId="8" xr:uid="{00000000-0005-0000-0000-000015050000}"/>
    <cellStyle name="Comma 2 10" xfId="1309" xr:uid="{00000000-0005-0000-0000-000016050000}"/>
    <cellStyle name="Comma 2 100" xfId="1310" xr:uid="{00000000-0005-0000-0000-000017050000}"/>
    <cellStyle name="Comma 2 101" xfId="1311" xr:uid="{00000000-0005-0000-0000-000018050000}"/>
    <cellStyle name="Comma 2 102" xfId="1312" xr:uid="{00000000-0005-0000-0000-000019050000}"/>
    <cellStyle name="Comma 2 103" xfId="1313" xr:uid="{00000000-0005-0000-0000-00001A050000}"/>
    <cellStyle name="Comma 2 104" xfId="1314" xr:uid="{00000000-0005-0000-0000-00001B050000}"/>
    <cellStyle name="Comma 2 105" xfId="1315" xr:uid="{00000000-0005-0000-0000-00001C050000}"/>
    <cellStyle name="Comma 2 106" xfId="1316" xr:uid="{00000000-0005-0000-0000-00001D050000}"/>
    <cellStyle name="Comma 2 107" xfId="1317" xr:uid="{00000000-0005-0000-0000-00001E050000}"/>
    <cellStyle name="Comma 2 108" xfId="1318" xr:uid="{00000000-0005-0000-0000-00001F050000}"/>
    <cellStyle name="Comma 2 109" xfId="1319" xr:uid="{00000000-0005-0000-0000-000020050000}"/>
    <cellStyle name="Comma 2 11" xfId="1320" xr:uid="{00000000-0005-0000-0000-000021050000}"/>
    <cellStyle name="Comma 2 110" xfId="1321" xr:uid="{00000000-0005-0000-0000-000022050000}"/>
    <cellStyle name="Comma 2 111" xfId="1322" xr:uid="{00000000-0005-0000-0000-000023050000}"/>
    <cellStyle name="Comma 2 112" xfId="1323" xr:uid="{00000000-0005-0000-0000-000024050000}"/>
    <cellStyle name="Comma 2 113" xfId="1324" xr:uid="{00000000-0005-0000-0000-000025050000}"/>
    <cellStyle name="Comma 2 114" xfId="1325" xr:uid="{00000000-0005-0000-0000-000026050000}"/>
    <cellStyle name="Comma 2 115" xfId="1326" xr:uid="{00000000-0005-0000-0000-000027050000}"/>
    <cellStyle name="Comma 2 116" xfId="1327" xr:uid="{00000000-0005-0000-0000-000028050000}"/>
    <cellStyle name="Comma 2 117" xfId="1328" xr:uid="{00000000-0005-0000-0000-000029050000}"/>
    <cellStyle name="Comma 2 118" xfId="1329" xr:uid="{00000000-0005-0000-0000-00002A050000}"/>
    <cellStyle name="Comma 2 119" xfId="1330" xr:uid="{00000000-0005-0000-0000-00002B050000}"/>
    <cellStyle name="Comma 2 12" xfId="1331" xr:uid="{00000000-0005-0000-0000-00002C050000}"/>
    <cellStyle name="Comma 2 120" xfId="1332" xr:uid="{00000000-0005-0000-0000-00002D050000}"/>
    <cellStyle name="Comma 2 121" xfId="1333" xr:uid="{00000000-0005-0000-0000-00002E050000}"/>
    <cellStyle name="Comma 2 122" xfId="1334" xr:uid="{00000000-0005-0000-0000-00002F050000}"/>
    <cellStyle name="Comma 2 123" xfId="1335" xr:uid="{00000000-0005-0000-0000-000030050000}"/>
    <cellStyle name="Comma 2 124" xfId="1336" xr:uid="{00000000-0005-0000-0000-000031050000}"/>
    <cellStyle name="Comma 2 125" xfId="1337" xr:uid="{00000000-0005-0000-0000-000032050000}"/>
    <cellStyle name="Comma 2 126" xfId="1338" xr:uid="{00000000-0005-0000-0000-000033050000}"/>
    <cellStyle name="Comma 2 127" xfId="1339" xr:uid="{00000000-0005-0000-0000-000034050000}"/>
    <cellStyle name="Comma 2 128" xfId="1340" xr:uid="{00000000-0005-0000-0000-000035050000}"/>
    <cellStyle name="Comma 2 129" xfId="1341" xr:uid="{00000000-0005-0000-0000-000036050000}"/>
    <cellStyle name="Comma 2 13" xfId="1342" xr:uid="{00000000-0005-0000-0000-000037050000}"/>
    <cellStyle name="Comma 2 130" xfId="1343" xr:uid="{00000000-0005-0000-0000-000038050000}"/>
    <cellStyle name="Comma 2 131" xfId="1344" xr:uid="{00000000-0005-0000-0000-000039050000}"/>
    <cellStyle name="Comma 2 132" xfId="1345" xr:uid="{00000000-0005-0000-0000-00003A050000}"/>
    <cellStyle name="Comma 2 133" xfId="1346" xr:uid="{00000000-0005-0000-0000-00003B050000}"/>
    <cellStyle name="Comma 2 134" xfId="1347" xr:uid="{00000000-0005-0000-0000-00003C050000}"/>
    <cellStyle name="Comma 2 135" xfId="1348" xr:uid="{00000000-0005-0000-0000-00003D050000}"/>
    <cellStyle name="Comma 2 136" xfId="1349" xr:uid="{00000000-0005-0000-0000-00003E050000}"/>
    <cellStyle name="Comma 2 137" xfId="1350" xr:uid="{00000000-0005-0000-0000-00003F050000}"/>
    <cellStyle name="Comma 2 138" xfId="1351" xr:uid="{00000000-0005-0000-0000-000040050000}"/>
    <cellStyle name="Comma 2 139" xfId="1352" xr:uid="{00000000-0005-0000-0000-000041050000}"/>
    <cellStyle name="Comma 2 14" xfId="1353" xr:uid="{00000000-0005-0000-0000-000042050000}"/>
    <cellStyle name="Comma 2 140" xfId="1354" xr:uid="{00000000-0005-0000-0000-000043050000}"/>
    <cellStyle name="Comma 2 141" xfId="1355" xr:uid="{00000000-0005-0000-0000-000044050000}"/>
    <cellStyle name="Comma 2 142" xfId="1356" xr:uid="{00000000-0005-0000-0000-000045050000}"/>
    <cellStyle name="Comma 2 143" xfId="1357" xr:uid="{00000000-0005-0000-0000-000046050000}"/>
    <cellStyle name="Comma 2 144" xfId="1358" xr:uid="{00000000-0005-0000-0000-000047050000}"/>
    <cellStyle name="Comma 2 145" xfId="1359" xr:uid="{00000000-0005-0000-0000-000048050000}"/>
    <cellStyle name="Comma 2 146" xfId="1360" xr:uid="{00000000-0005-0000-0000-000049050000}"/>
    <cellStyle name="Comma 2 147" xfId="1361" xr:uid="{00000000-0005-0000-0000-00004A050000}"/>
    <cellStyle name="Comma 2 148" xfId="1362" xr:uid="{00000000-0005-0000-0000-00004B050000}"/>
    <cellStyle name="Comma 2 149" xfId="1363" xr:uid="{00000000-0005-0000-0000-00004C050000}"/>
    <cellStyle name="Comma 2 15" xfId="1364" xr:uid="{00000000-0005-0000-0000-00004D050000}"/>
    <cellStyle name="Comma 2 150" xfId="1365" xr:uid="{00000000-0005-0000-0000-00004E050000}"/>
    <cellStyle name="Comma 2 151" xfId="1366" xr:uid="{00000000-0005-0000-0000-00004F050000}"/>
    <cellStyle name="Comma 2 152" xfId="1367" xr:uid="{00000000-0005-0000-0000-000050050000}"/>
    <cellStyle name="Comma 2 153" xfId="1368" xr:uid="{00000000-0005-0000-0000-000051050000}"/>
    <cellStyle name="Comma 2 154" xfId="1369" xr:uid="{00000000-0005-0000-0000-000052050000}"/>
    <cellStyle name="Comma 2 155" xfId="1370" xr:uid="{00000000-0005-0000-0000-000053050000}"/>
    <cellStyle name="Comma 2 156" xfId="1371" xr:uid="{00000000-0005-0000-0000-000054050000}"/>
    <cellStyle name="Comma 2 157" xfId="1372" xr:uid="{00000000-0005-0000-0000-000055050000}"/>
    <cellStyle name="Comma 2 158" xfId="1373" xr:uid="{00000000-0005-0000-0000-000056050000}"/>
    <cellStyle name="Comma 2 159" xfId="1374" xr:uid="{00000000-0005-0000-0000-000057050000}"/>
    <cellStyle name="Comma 2 16" xfId="1375" xr:uid="{00000000-0005-0000-0000-000058050000}"/>
    <cellStyle name="Comma 2 160" xfId="1376" xr:uid="{00000000-0005-0000-0000-000059050000}"/>
    <cellStyle name="Comma 2 161" xfId="1377" xr:uid="{00000000-0005-0000-0000-00005A050000}"/>
    <cellStyle name="Comma 2 162" xfId="1378" xr:uid="{00000000-0005-0000-0000-00005B050000}"/>
    <cellStyle name="Comma 2 163" xfId="1379" xr:uid="{00000000-0005-0000-0000-00005C050000}"/>
    <cellStyle name="Comma 2 164" xfId="1380" xr:uid="{00000000-0005-0000-0000-00005D050000}"/>
    <cellStyle name="Comma 2 165" xfId="1381" xr:uid="{00000000-0005-0000-0000-00005E050000}"/>
    <cellStyle name="Comma 2 166" xfId="1382" xr:uid="{00000000-0005-0000-0000-00005F050000}"/>
    <cellStyle name="Comma 2 167" xfId="1383" xr:uid="{00000000-0005-0000-0000-000060050000}"/>
    <cellStyle name="Comma 2 168" xfId="1384" xr:uid="{00000000-0005-0000-0000-000061050000}"/>
    <cellStyle name="Comma 2 169" xfId="1385" xr:uid="{00000000-0005-0000-0000-000062050000}"/>
    <cellStyle name="Comma 2 17" xfId="1386" xr:uid="{00000000-0005-0000-0000-000063050000}"/>
    <cellStyle name="Comma 2 170" xfId="1387" xr:uid="{00000000-0005-0000-0000-000064050000}"/>
    <cellStyle name="Comma 2 171" xfId="1388" xr:uid="{00000000-0005-0000-0000-000065050000}"/>
    <cellStyle name="Comma 2 172" xfId="1389" xr:uid="{00000000-0005-0000-0000-000066050000}"/>
    <cellStyle name="Comma 2 173" xfId="1390" xr:uid="{00000000-0005-0000-0000-000067050000}"/>
    <cellStyle name="Comma 2 174" xfId="1391" xr:uid="{00000000-0005-0000-0000-000068050000}"/>
    <cellStyle name="Comma 2 175" xfId="1392" xr:uid="{00000000-0005-0000-0000-000069050000}"/>
    <cellStyle name="Comma 2 176" xfId="1393" xr:uid="{00000000-0005-0000-0000-00006A050000}"/>
    <cellStyle name="Comma 2 177" xfId="1394" xr:uid="{00000000-0005-0000-0000-00006B050000}"/>
    <cellStyle name="Comma 2 178" xfId="1395" xr:uid="{00000000-0005-0000-0000-00006C050000}"/>
    <cellStyle name="Comma 2 179" xfId="1396" xr:uid="{00000000-0005-0000-0000-00006D050000}"/>
    <cellStyle name="Comma 2 18" xfId="1397" xr:uid="{00000000-0005-0000-0000-00006E050000}"/>
    <cellStyle name="Comma 2 180" xfId="1398" xr:uid="{00000000-0005-0000-0000-00006F050000}"/>
    <cellStyle name="Comma 2 181" xfId="1399" xr:uid="{00000000-0005-0000-0000-000070050000}"/>
    <cellStyle name="Comma 2 19" xfId="1400" xr:uid="{00000000-0005-0000-0000-000071050000}"/>
    <cellStyle name="Comma 2 2" xfId="1401" xr:uid="{00000000-0005-0000-0000-000072050000}"/>
    <cellStyle name="Comma 2 2 10" xfId="1402" xr:uid="{00000000-0005-0000-0000-000073050000}"/>
    <cellStyle name="Comma 2 2 11" xfId="1403" xr:uid="{00000000-0005-0000-0000-000074050000}"/>
    <cellStyle name="Comma 2 2 12" xfId="1404" xr:uid="{00000000-0005-0000-0000-000075050000}"/>
    <cellStyle name="Comma 2 2 13" xfId="1405" xr:uid="{00000000-0005-0000-0000-000076050000}"/>
    <cellStyle name="Comma 2 2 14" xfId="1406" xr:uid="{00000000-0005-0000-0000-000077050000}"/>
    <cellStyle name="Comma 2 2 15" xfId="1407" xr:uid="{00000000-0005-0000-0000-000078050000}"/>
    <cellStyle name="Comma 2 2 16" xfId="1408" xr:uid="{00000000-0005-0000-0000-000079050000}"/>
    <cellStyle name="Comma 2 2 17" xfId="1409" xr:uid="{00000000-0005-0000-0000-00007A050000}"/>
    <cellStyle name="Comma 2 2 18" xfId="1410" xr:uid="{00000000-0005-0000-0000-00007B050000}"/>
    <cellStyle name="Comma 2 2 19" xfId="1411" xr:uid="{00000000-0005-0000-0000-00007C050000}"/>
    <cellStyle name="Comma 2 2 2" xfId="1412" xr:uid="{00000000-0005-0000-0000-00007D050000}"/>
    <cellStyle name="Comma 2 2 2 10" xfId="1413" xr:uid="{00000000-0005-0000-0000-00007E050000}"/>
    <cellStyle name="Comma 2 2 2 11" xfId="1414" xr:uid="{00000000-0005-0000-0000-00007F050000}"/>
    <cellStyle name="Comma 2 2 2 12" xfId="1415" xr:uid="{00000000-0005-0000-0000-000080050000}"/>
    <cellStyle name="Comma 2 2 2 13" xfId="1416" xr:uid="{00000000-0005-0000-0000-000081050000}"/>
    <cellStyle name="Comma 2 2 2 14" xfId="1417" xr:uid="{00000000-0005-0000-0000-000082050000}"/>
    <cellStyle name="Comma 2 2 2 15" xfId="1418" xr:uid="{00000000-0005-0000-0000-000083050000}"/>
    <cellStyle name="Comma 2 2 2 16" xfId="1419" xr:uid="{00000000-0005-0000-0000-000084050000}"/>
    <cellStyle name="Comma 2 2 2 17" xfId="1420" xr:uid="{00000000-0005-0000-0000-000085050000}"/>
    <cellStyle name="Comma 2 2 2 18" xfId="1421" xr:uid="{00000000-0005-0000-0000-000086050000}"/>
    <cellStyle name="Comma 2 2 2 19" xfId="1422" xr:uid="{00000000-0005-0000-0000-000087050000}"/>
    <cellStyle name="Comma 2 2 2 2" xfId="1423" xr:uid="{00000000-0005-0000-0000-000088050000}"/>
    <cellStyle name="Comma 2 2 2 20" xfId="1424" xr:uid="{00000000-0005-0000-0000-000089050000}"/>
    <cellStyle name="Comma 2 2 2 21" xfId="1425" xr:uid="{00000000-0005-0000-0000-00008A050000}"/>
    <cellStyle name="Comma 2 2 2 22" xfId="1426" xr:uid="{00000000-0005-0000-0000-00008B050000}"/>
    <cellStyle name="Comma 2 2 2 23" xfId="1427" xr:uid="{00000000-0005-0000-0000-00008C050000}"/>
    <cellStyle name="Comma 2 2 2 24" xfId="1428" xr:uid="{00000000-0005-0000-0000-00008D050000}"/>
    <cellStyle name="Comma 2 2 2 25" xfId="1429" xr:uid="{00000000-0005-0000-0000-00008E050000}"/>
    <cellStyle name="Comma 2 2 2 26" xfId="1430" xr:uid="{00000000-0005-0000-0000-00008F050000}"/>
    <cellStyle name="Comma 2 2 2 27" xfId="1431" xr:uid="{00000000-0005-0000-0000-000090050000}"/>
    <cellStyle name="Comma 2 2 2 28" xfId="1432" xr:uid="{00000000-0005-0000-0000-000091050000}"/>
    <cellStyle name="Comma 2 2 2 29" xfId="1433" xr:uid="{00000000-0005-0000-0000-000092050000}"/>
    <cellStyle name="Comma 2 2 2 3" xfId="1434" xr:uid="{00000000-0005-0000-0000-000093050000}"/>
    <cellStyle name="Comma 2 2 2 30" xfId="1435" xr:uid="{00000000-0005-0000-0000-000094050000}"/>
    <cellStyle name="Comma 2 2 2 31" xfId="1436" xr:uid="{00000000-0005-0000-0000-000095050000}"/>
    <cellStyle name="Comma 2 2 2 32" xfId="1437" xr:uid="{00000000-0005-0000-0000-000096050000}"/>
    <cellStyle name="Comma 2 2 2 33" xfId="1438" xr:uid="{00000000-0005-0000-0000-000097050000}"/>
    <cellStyle name="Comma 2 2 2 34" xfId="1439" xr:uid="{00000000-0005-0000-0000-000098050000}"/>
    <cellStyle name="Comma 2 2 2 35" xfId="1440" xr:uid="{00000000-0005-0000-0000-000099050000}"/>
    <cellStyle name="Comma 2 2 2 36" xfId="1441" xr:uid="{00000000-0005-0000-0000-00009A050000}"/>
    <cellStyle name="Comma 2 2 2 37" xfId="1442" xr:uid="{00000000-0005-0000-0000-00009B050000}"/>
    <cellStyle name="Comma 2 2 2 38" xfId="1443" xr:uid="{00000000-0005-0000-0000-00009C050000}"/>
    <cellStyle name="Comma 2 2 2 39" xfId="1444" xr:uid="{00000000-0005-0000-0000-00009D050000}"/>
    <cellStyle name="Comma 2 2 2 4" xfId="1445" xr:uid="{00000000-0005-0000-0000-00009E050000}"/>
    <cellStyle name="Comma 2 2 2 40" xfId="1446" xr:uid="{00000000-0005-0000-0000-00009F050000}"/>
    <cellStyle name="Comma 2 2 2 41" xfId="1447" xr:uid="{00000000-0005-0000-0000-0000A0050000}"/>
    <cellStyle name="Comma 2 2 2 42" xfId="1448" xr:uid="{00000000-0005-0000-0000-0000A1050000}"/>
    <cellStyle name="Comma 2 2 2 43" xfId="1449" xr:uid="{00000000-0005-0000-0000-0000A2050000}"/>
    <cellStyle name="Comma 2 2 2 44" xfId="1450" xr:uid="{00000000-0005-0000-0000-0000A3050000}"/>
    <cellStyle name="Comma 2 2 2 45" xfId="1451" xr:uid="{00000000-0005-0000-0000-0000A4050000}"/>
    <cellStyle name="Comma 2 2 2 46" xfId="1452" xr:uid="{00000000-0005-0000-0000-0000A5050000}"/>
    <cellStyle name="Comma 2 2 2 47" xfId="1453" xr:uid="{00000000-0005-0000-0000-0000A6050000}"/>
    <cellStyle name="Comma 2 2 2 48" xfId="1454" xr:uid="{00000000-0005-0000-0000-0000A7050000}"/>
    <cellStyle name="Comma 2 2 2 49" xfId="1455" xr:uid="{00000000-0005-0000-0000-0000A8050000}"/>
    <cellStyle name="Comma 2 2 2 5" xfId="1456" xr:uid="{00000000-0005-0000-0000-0000A9050000}"/>
    <cellStyle name="Comma 2 2 2 50" xfId="1457" xr:uid="{00000000-0005-0000-0000-0000AA050000}"/>
    <cellStyle name="Comma 2 2 2 51" xfId="1458" xr:uid="{00000000-0005-0000-0000-0000AB050000}"/>
    <cellStyle name="Comma 2 2 2 52" xfId="1459" xr:uid="{00000000-0005-0000-0000-0000AC050000}"/>
    <cellStyle name="Comma 2 2 2 53" xfId="1460" xr:uid="{00000000-0005-0000-0000-0000AD050000}"/>
    <cellStyle name="Comma 2 2 2 54" xfId="1461" xr:uid="{00000000-0005-0000-0000-0000AE050000}"/>
    <cellStyle name="Comma 2 2 2 55" xfId="1462" xr:uid="{00000000-0005-0000-0000-0000AF050000}"/>
    <cellStyle name="Comma 2 2 2 56" xfId="1463" xr:uid="{00000000-0005-0000-0000-0000B0050000}"/>
    <cellStyle name="Comma 2 2 2 57" xfId="1464" xr:uid="{00000000-0005-0000-0000-0000B1050000}"/>
    <cellStyle name="Comma 2 2 2 58" xfId="1465" xr:uid="{00000000-0005-0000-0000-0000B2050000}"/>
    <cellStyle name="Comma 2 2 2 59" xfId="1466" xr:uid="{00000000-0005-0000-0000-0000B3050000}"/>
    <cellStyle name="Comma 2 2 2 6" xfId="1467" xr:uid="{00000000-0005-0000-0000-0000B4050000}"/>
    <cellStyle name="Comma 2 2 2 60" xfId="1468" xr:uid="{00000000-0005-0000-0000-0000B5050000}"/>
    <cellStyle name="Comma 2 2 2 61" xfId="1469" xr:uid="{00000000-0005-0000-0000-0000B6050000}"/>
    <cellStyle name="Comma 2 2 2 62" xfId="1470" xr:uid="{00000000-0005-0000-0000-0000B7050000}"/>
    <cellStyle name="Comma 2 2 2 63" xfId="1471" xr:uid="{00000000-0005-0000-0000-0000B8050000}"/>
    <cellStyle name="Comma 2 2 2 64" xfId="1472" xr:uid="{00000000-0005-0000-0000-0000B9050000}"/>
    <cellStyle name="Comma 2 2 2 65" xfId="1473" xr:uid="{00000000-0005-0000-0000-0000BA050000}"/>
    <cellStyle name="Comma 2 2 2 66" xfId="1474" xr:uid="{00000000-0005-0000-0000-0000BB050000}"/>
    <cellStyle name="Comma 2 2 2 67" xfId="1475" xr:uid="{00000000-0005-0000-0000-0000BC050000}"/>
    <cellStyle name="Comma 2 2 2 68" xfId="1476" xr:uid="{00000000-0005-0000-0000-0000BD050000}"/>
    <cellStyle name="Comma 2 2 2 69" xfId="1477" xr:uid="{00000000-0005-0000-0000-0000BE050000}"/>
    <cellStyle name="Comma 2 2 2 7" xfId="1478" xr:uid="{00000000-0005-0000-0000-0000BF050000}"/>
    <cellStyle name="Comma 2 2 2 70" xfId="1479" xr:uid="{00000000-0005-0000-0000-0000C0050000}"/>
    <cellStyle name="Comma 2 2 2 71" xfId="1480" xr:uid="{00000000-0005-0000-0000-0000C1050000}"/>
    <cellStyle name="Comma 2 2 2 72" xfId="1481" xr:uid="{00000000-0005-0000-0000-0000C2050000}"/>
    <cellStyle name="Comma 2 2 2 73" xfId="1482" xr:uid="{00000000-0005-0000-0000-0000C3050000}"/>
    <cellStyle name="Comma 2 2 2 74" xfId="1483" xr:uid="{00000000-0005-0000-0000-0000C4050000}"/>
    <cellStyle name="Comma 2 2 2 75" xfId="1484" xr:uid="{00000000-0005-0000-0000-0000C5050000}"/>
    <cellStyle name="Comma 2 2 2 76" xfId="1485" xr:uid="{00000000-0005-0000-0000-0000C6050000}"/>
    <cellStyle name="Comma 2 2 2 77" xfId="1486" xr:uid="{00000000-0005-0000-0000-0000C7050000}"/>
    <cellStyle name="Comma 2 2 2 78" xfId="1487" xr:uid="{00000000-0005-0000-0000-0000C8050000}"/>
    <cellStyle name="Comma 2 2 2 79" xfId="1488" xr:uid="{00000000-0005-0000-0000-0000C9050000}"/>
    <cellStyle name="Comma 2 2 2 8" xfId="1489" xr:uid="{00000000-0005-0000-0000-0000CA050000}"/>
    <cellStyle name="Comma 2 2 2 9" xfId="1490" xr:uid="{00000000-0005-0000-0000-0000CB050000}"/>
    <cellStyle name="Comma 2 2 20" xfId="1491" xr:uid="{00000000-0005-0000-0000-0000CC050000}"/>
    <cellStyle name="Comma 2 2 21" xfId="1492" xr:uid="{00000000-0005-0000-0000-0000CD050000}"/>
    <cellStyle name="Comma 2 2 22" xfId="1493" xr:uid="{00000000-0005-0000-0000-0000CE050000}"/>
    <cellStyle name="Comma 2 2 23" xfId="1494" xr:uid="{00000000-0005-0000-0000-0000CF050000}"/>
    <cellStyle name="Comma 2 2 24" xfId="1495" xr:uid="{00000000-0005-0000-0000-0000D0050000}"/>
    <cellStyle name="Comma 2 2 25" xfId="1496" xr:uid="{00000000-0005-0000-0000-0000D1050000}"/>
    <cellStyle name="Comma 2 2 26" xfId="1497" xr:uid="{00000000-0005-0000-0000-0000D2050000}"/>
    <cellStyle name="Comma 2 2 27" xfId="1498" xr:uid="{00000000-0005-0000-0000-0000D3050000}"/>
    <cellStyle name="Comma 2 2 28" xfId="1499" xr:uid="{00000000-0005-0000-0000-0000D4050000}"/>
    <cellStyle name="Comma 2 2 29" xfId="1500" xr:uid="{00000000-0005-0000-0000-0000D5050000}"/>
    <cellStyle name="Comma 2 2 3" xfId="1501" xr:uid="{00000000-0005-0000-0000-0000D6050000}"/>
    <cellStyle name="Comma 2 2 30" xfId="1502" xr:uid="{00000000-0005-0000-0000-0000D7050000}"/>
    <cellStyle name="Comma 2 2 31" xfId="1503" xr:uid="{00000000-0005-0000-0000-0000D8050000}"/>
    <cellStyle name="Comma 2 2 32" xfId="1504" xr:uid="{00000000-0005-0000-0000-0000D9050000}"/>
    <cellStyle name="Comma 2 2 33" xfId="1505" xr:uid="{00000000-0005-0000-0000-0000DA050000}"/>
    <cellStyle name="Comma 2 2 34" xfId="1506" xr:uid="{00000000-0005-0000-0000-0000DB050000}"/>
    <cellStyle name="Comma 2 2 35" xfId="1507" xr:uid="{00000000-0005-0000-0000-0000DC050000}"/>
    <cellStyle name="Comma 2 2 36" xfId="1508" xr:uid="{00000000-0005-0000-0000-0000DD050000}"/>
    <cellStyle name="Comma 2 2 37" xfId="1509" xr:uid="{00000000-0005-0000-0000-0000DE050000}"/>
    <cellStyle name="Comma 2 2 38" xfId="1510" xr:uid="{00000000-0005-0000-0000-0000DF050000}"/>
    <cellStyle name="Comma 2 2 39" xfId="1511" xr:uid="{00000000-0005-0000-0000-0000E0050000}"/>
    <cellStyle name="Comma 2 2 4" xfId="1512" xr:uid="{00000000-0005-0000-0000-0000E1050000}"/>
    <cellStyle name="Comma 2 2 40" xfId="1513" xr:uid="{00000000-0005-0000-0000-0000E2050000}"/>
    <cellStyle name="Comma 2 2 41" xfId="1514" xr:uid="{00000000-0005-0000-0000-0000E3050000}"/>
    <cellStyle name="Comma 2 2 42" xfId="1515" xr:uid="{00000000-0005-0000-0000-0000E4050000}"/>
    <cellStyle name="Comma 2 2 43" xfId="1516" xr:uid="{00000000-0005-0000-0000-0000E5050000}"/>
    <cellStyle name="Comma 2 2 44" xfId="1517" xr:uid="{00000000-0005-0000-0000-0000E6050000}"/>
    <cellStyle name="Comma 2 2 45" xfId="1518" xr:uid="{00000000-0005-0000-0000-0000E7050000}"/>
    <cellStyle name="Comma 2 2 46" xfId="1519" xr:uid="{00000000-0005-0000-0000-0000E8050000}"/>
    <cellStyle name="Comma 2 2 47" xfId="1520" xr:uid="{00000000-0005-0000-0000-0000E9050000}"/>
    <cellStyle name="Comma 2 2 48" xfId="1521" xr:uid="{00000000-0005-0000-0000-0000EA050000}"/>
    <cellStyle name="Comma 2 2 5" xfId="1522" xr:uid="{00000000-0005-0000-0000-0000EB050000}"/>
    <cellStyle name="Comma 2 2 6" xfId="1523" xr:uid="{00000000-0005-0000-0000-0000EC050000}"/>
    <cellStyle name="Comma 2 2 7" xfId="1524" xr:uid="{00000000-0005-0000-0000-0000ED050000}"/>
    <cellStyle name="Comma 2 2 8" xfId="1525" xr:uid="{00000000-0005-0000-0000-0000EE050000}"/>
    <cellStyle name="Comma 2 2 9" xfId="1526" xr:uid="{00000000-0005-0000-0000-0000EF050000}"/>
    <cellStyle name="Comma 2 20" xfId="1527" xr:uid="{00000000-0005-0000-0000-0000F0050000}"/>
    <cellStyle name="Comma 2 21" xfId="1528" xr:uid="{00000000-0005-0000-0000-0000F1050000}"/>
    <cellStyle name="Comma 2 22" xfId="1529" xr:uid="{00000000-0005-0000-0000-0000F2050000}"/>
    <cellStyle name="Comma 2 23" xfId="1530" xr:uid="{00000000-0005-0000-0000-0000F3050000}"/>
    <cellStyle name="Comma 2 24" xfId="1531" xr:uid="{00000000-0005-0000-0000-0000F4050000}"/>
    <cellStyle name="Comma 2 25" xfId="1532" xr:uid="{00000000-0005-0000-0000-0000F5050000}"/>
    <cellStyle name="Comma 2 26" xfId="1533" xr:uid="{00000000-0005-0000-0000-0000F6050000}"/>
    <cellStyle name="Comma 2 27" xfId="1534" xr:uid="{00000000-0005-0000-0000-0000F7050000}"/>
    <cellStyle name="Comma 2 28" xfId="1535" xr:uid="{00000000-0005-0000-0000-0000F8050000}"/>
    <cellStyle name="Comma 2 29" xfId="1536" xr:uid="{00000000-0005-0000-0000-0000F9050000}"/>
    <cellStyle name="Comma 2 3" xfId="1537" xr:uid="{00000000-0005-0000-0000-0000FA050000}"/>
    <cellStyle name="Comma 2 3 2" xfId="1538" xr:uid="{00000000-0005-0000-0000-0000FB050000}"/>
    <cellStyle name="Comma 2 3 3" xfId="1539" xr:uid="{00000000-0005-0000-0000-0000FC050000}"/>
    <cellStyle name="Comma 2 3 4" xfId="1540" xr:uid="{00000000-0005-0000-0000-0000FD050000}"/>
    <cellStyle name="Comma 2 30" xfId="1541" xr:uid="{00000000-0005-0000-0000-0000FE050000}"/>
    <cellStyle name="Comma 2 31" xfId="1542" xr:uid="{00000000-0005-0000-0000-0000FF050000}"/>
    <cellStyle name="Comma 2 32" xfId="1543" xr:uid="{00000000-0005-0000-0000-000000060000}"/>
    <cellStyle name="Comma 2 33" xfId="1544" xr:uid="{00000000-0005-0000-0000-000001060000}"/>
    <cellStyle name="Comma 2 34" xfId="1545" xr:uid="{00000000-0005-0000-0000-000002060000}"/>
    <cellStyle name="Comma 2 35" xfId="1546" xr:uid="{00000000-0005-0000-0000-000003060000}"/>
    <cellStyle name="Comma 2 36" xfId="1547" xr:uid="{00000000-0005-0000-0000-000004060000}"/>
    <cellStyle name="Comma 2 37" xfId="1548" xr:uid="{00000000-0005-0000-0000-000005060000}"/>
    <cellStyle name="Comma 2 38" xfId="1549" xr:uid="{00000000-0005-0000-0000-000006060000}"/>
    <cellStyle name="Comma 2 39" xfId="1550" xr:uid="{00000000-0005-0000-0000-000007060000}"/>
    <cellStyle name="Comma 2 4" xfId="4" xr:uid="{00000000-0005-0000-0000-000008060000}"/>
    <cellStyle name="Comma 2 4 10" xfId="1551" xr:uid="{00000000-0005-0000-0000-000009060000}"/>
    <cellStyle name="Comma 2 4 11" xfId="1552" xr:uid="{00000000-0005-0000-0000-00000A060000}"/>
    <cellStyle name="Comma 2 4 12" xfId="1553" xr:uid="{00000000-0005-0000-0000-00000B060000}"/>
    <cellStyle name="Comma 2 4 13" xfId="1554" xr:uid="{00000000-0005-0000-0000-00000C060000}"/>
    <cellStyle name="Comma 2 4 14" xfId="1555" xr:uid="{00000000-0005-0000-0000-00000D060000}"/>
    <cellStyle name="Comma 2 4 15" xfId="1556" xr:uid="{00000000-0005-0000-0000-00000E060000}"/>
    <cellStyle name="Comma 2 4 16" xfId="1557" xr:uid="{00000000-0005-0000-0000-00000F060000}"/>
    <cellStyle name="Comma 2 4 17" xfId="1558" xr:uid="{00000000-0005-0000-0000-000010060000}"/>
    <cellStyle name="Comma 2 4 18" xfId="1559" xr:uid="{00000000-0005-0000-0000-000011060000}"/>
    <cellStyle name="Comma 2 4 19" xfId="1560" xr:uid="{00000000-0005-0000-0000-000012060000}"/>
    <cellStyle name="Comma 2 4 2" xfId="1561" xr:uid="{00000000-0005-0000-0000-000013060000}"/>
    <cellStyle name="Comma 2 4 20" xfId="1562" xr:uid="{00000000-0005-0000-0000-000014060000}"/>
    <cellStyle name="Comma 2 4 21" xfId="1563" xr:uid="{00000000-0005-0000-0000-000015060000}"/>
    <cellStyle name="Comma 2 4 22" xfId="1564" xr:uid="{00000000-0005-0000-0000-000016060000}"/>
    <cellStyle name="Comma 2 4 23" xfId="1565" xr:uid="{00000000-0005-0000-0000-000017060000}"/>
    <cellStyle name="Comma 2 4 24" xfId="1566" xr:uid="{00000000-0005-0000-0000-000018060000}"/>
    <cellStyle name="Comma 2 4 25" xfId="1567" xr:uid="{00000000-0005-0000-0000-000019060000}"/>
    <cellStyle name="Comma 2 4 26" xfId="1568" xr:uid="{00000000-0005-0000-0000-00001A060000}"/>
    <cellStyle name="Comma 2 4 3" xfId="1569" xr:uid="{00000000-0005-0000-0000-00001B060000}"/>
    <cellStyle name="Comma 2 4 4" xfId="1570" xr:uid="{00000000-0005-0000-0000-00001C060000}"/>
    <cellStyle name="Comma 2 4 5" xfId="1571" xr:uid="{00000000-0005-0000-0000-00001D060000}"/>
    <cellStyle name="Comma 2 4 6" xfId="1572" xr:uid="{00000000-0005-0000-0000-00001E060000}"/>
    <cellStyle name="Comma 2 4 7" xfId="1573" xr:uid="{00000000-0005-0000-0000-00001F060000}"/>
    <cellStyle name="Comma 2 4 8" xfId="1574" xr:uid="{00000000-0005-0000-0000-000020060000}"/>
    <cellStyle name="Comma 2 4 9" xfId="1575" xr:uid="{00000000-0005-0000-0000-000021060000}"/>
    <cellStyle name="Comma 2 40" xfId="1576" xr:uid="{00000000-0005-0000-0000-000022060000}"/>
    <cellStyle name="Comma 2 41" xfId="1577" xr:uid="{00000000-0005-0000-0000-000023060000}"/>
    <cellStyle name="Comma 2 42" xfId="1578" xr:uid="{00000000-0005-0000-0000-000024060000}"/>
    <cellStyle name="Comma 2 43" xfId="1579" xr:uid="{00000000-0005-0000-0000-000025060000}"/>
    <cellStyle name="Comma 2 44" xfId="1580" xr:uid="{00000000-0005-0000-0000-000026060000}"/>
    <cellStyle name="Comma 2 45" xfId="1581" xr:uid="{00000000-0005-0000-0000-000027060000}"/>
    <cellStyle name="Comma 2 46" xfId="1582" xr:uid="{00000000-0005-0000-0000-000028060000}"/>
    <cellStyle name="Comma 2 47" xfId="1583" xr:uid="{00000000-0005-0000-0000-000029060000}"/>
    <cellStyle name="Comma 2 48" xfId="1584" xr:uid="{00000000-0005-0000-0000-00002A060000}"/>
    <cellStyle name="Comma 2 49" xfId="1585" xr:uid="{00000000-0005-0000-0000-00002B060000}"/>
    <cellStyle name="Comma 2 5" xfId="1586" xr:uid="{00000000-0005-0000-0000-00002C060000}"/>
    <cellStyle name="Comma 2 5 2" xfId="1587" xr:uid="{00000000-0005-0000-0000-00002D060000}"/>
    <cellStyle name="Comma 2 50" xfId="1588" xr:uid="{00000000-0005-0000-0000-00002E060000}"/>
    <cellStyle name="Comma 2 51" xfId="1589" xr:uid="{00000000-0005-0000-0000-00002F060000}"/>
    <cellStyle name="Comma 2 52" xfId="1590" xr:uid="{00000000-0005-0000-0000-000030060000}"/>
    <cellStyle name="Comma 2 53" xfId="1591" xr:uid="{00000000-0005-0000-0000-000031060000}"/>
    <cellStyle name="Comma 2 54" xfId="1592" xr:uid="{00000000-0005-0000-0000-000032060000}"/>
    <cellStyle name="Comma 2 55" xfId="1593" xr:uid="{00000000-0005-0000-0000-000033060000}"/>
    <cellStyle name="Comma 2 56" xfId="1594" xr:uid="{00000000-0005-0000-0000-000034060000}"/>
    <cellStyle name="Comma 2 57" xfId="1595" xr:uid="{00000000-0005-0000-0000-000035060000}"/>
    <cellStyle name="Comma 2 58" xfId="1596" xr:uid="{00000000-0005-0000-0000-000036060000}"/>
    <cellStyle name="Comma 2 59" xfId="1597" xr:uid="{00000000-0005-0000-0000-000037060000}"/>
    <cellStyle name="Comma 2 6" xfId="1598" xr:uid="{00000000-0005-0000-0000-000038060000}"/>
    <cellStyle name="Comma 2 6 2" xfId="1599" xr:uid="{00000000-0005-0000-0000-000039060000}"/>
    <cellStyle name="Comma 2 60" xfId="1600" xr:uid="{00000000-0005-0000-0000-00003A060000}"/>
    <cellStyle name="Comma 2 61" xfId="1601" xr:uid="{00000000-0005-0000-0000-00003B060000}"/>
    <cellStyle name="Comma 2 62" xfId="1602" xr:uid="{00000000-0005-0000-0000-00003C060000}"/>
    <cellStyle name="Comma 2 63" xfId="1603" xr:uid="{00000000-0005-0000-0000-00003D060000}"/>
    <cellStyle name="Comma 2 64" xfId="1604" xr:uid="{00000000-0005-0000-0000-00003E060000}"/>
    <cellStyle name="Comma 2 65" xfId="1605" xr:uid="{00000000-0005-0000-0000-00003F060000}"/>
    <cellStyle name="Comma 2 66" xfId="1606" xr:uid="{00000000-0005-0000-0000-000040060000}"/>
    <cellStyle name="Comma 2 67" xfId="1607" xr:uid="{00000000-0005-0000-0000-000041060000}"/>
    <cellStyle name="Comma 2 68" xfId="1608" xr:uid="{00000000-0005-0000-0000-000042060000}"/>
    <cellStyle name="Comma 2 69" xfId="1609" xr:uid="{00000000-0005-0000-0000-000043060000}"/>
    <cellStyle name="Comma 2 7" xfId="1610" xr:uid="{00000000-0005-0000-0000-000044060000}"/>
    <cellStyle name="Comma 2 7 2" xfId="1611" xr:uid="{00000000-0005-0000-0000-000045060000}"/>
    <cellStyle name="Comma 2 70" xfId="1612" xr:uid="{00000000-0005-0000-0000-000046060000}"/>
    <cellStyle name="Comma 2 71" xfId="1613" xr:uid="{00000000-0005-0000-0000-000047060000}"/>
    <cellStyle name="Comma 2 72" xfId="1614" xr:uid="{00000000-0005-0000-0000-000048060000}"/>
    <cellStyle name="Comma 2 73" xfId="1615" xr:uid="{00000000-0005-0000-0000-000049060000}"/>
    <cellStyle name="Comma 2 74" xfId="1616" xr:uid="{00000000-0005-0000-0000-00004A060000}"/>
    <cellStyle name="Comma 2 75" xfId="1617" xr:uid="{00000000-0005-0000-0000-00004B060000}"/>
    <cellStyle name="Comma 2 76" xfId="1618" xr:uid="{00000000-0005-0000-0000-00004C060000}"/>
    <cellStyle name="Comma 2 77" xfId="1619" xr:uid="{00000000-0005-0000-0000-00004D060000}"/>
    <cellStyle name="Comma 2 78" xfId="1620" xr:uid="{00000000-0005-0000-0000-00004E060000}"/>
    <cellStyle name="Comma 2 79" xfId="1621" xr:uid="{00000000-0005-0000-0000-00004F060000}"/>
    <cellStyle name="Comma 2 8" xfId="1622" xr:uid="{00000000-0005-0000-0000-000050060000}"/>
    <cellStyle name="Comma 2 80" xfId="1623" xr:uid="{00000000-0005-0000-0000-000051060000}"/>
    <cellStyle name="Comma 2 81" xfId="1624" xr:uid="{00000000-0005-0000-0000-000052060000}"/>
    <cellStyle name="Comma 2 82" xfId="1625" xr:uid="{00000000-0005-0000-0000-000053060000}"/>
    <cellStyle name="Comma 2 83" xfId="1626" xr:uid="{00000000-0005-0000-0000-000054060000}"/>
    <cellStyle name="Comma 2 84" xfId="1627" xr:uid="{00000000-0005-0000-0000-000055060000}"/>
    <cellStyle name="Comma 2 85" xfId="1628" xr:uid="{00000000-0005-0000-0000-000056060000}"/>
    <cellStyle name="Comma 2 86" xfId="1629" xr:uid="{00000000-0005-0000-0000-000057060000}"/>
    <cellStyle name="Comma 2 87" xfId="1630" xr:uid="{00000000-0005-0000-0000-000058060000}"/>
    <cellStyle name="Comma 2 88" xfId="1631" xr:uid="{00000000-0005-0000-0000-000059060000}"/>
    <cellStyle name="Comma 2 89" xfId="1632" xr:uid="{00000000-0005-0000-0000-00005A060000}"/>
    <cellStyle name="Comma 2 9" xfId="1633" xr:uid="{00000000-0005-0000-0000-00005B060000}"/>
    <cellStyle name="Comma 2 90" xfId="1634" xr:uid="{00000000-0005-0000-0000-00005C060000}"/>
    <cellStyle name="Comma 2 91" xfId="1635" xr:uid="{00000000-0005-0000-0000-00005D060000}"/>
    <cellStyle name="Comma 2 92" xfId="1636" xr:uid="{00000000-0005-0000-0000-00005E060000}"/>
    <cellStyle name="Comma 2 93" xfId="1637" xr:uid="{00000000-0005-0000-0000-00005F060000}"/>
    <cellStyle name="Comma 2 94" xfId="1638" xr:uid="{00000000-0005-0000-0000-000060060000}"/>
    <cellStyle name="Comma 2 95" xfId="1639" xr:uid="{00000000-0005-0000-0000-000061060000}"/>
    <cellStyle name="Comma 2 96" xfId="1640" xr:uid="{00000000-0005-0000-0000-000062060000}"/>
    <cellStyle name="Comma 2 97" xfId="1641" xr:uid="{00000000-0005-0000-0000-000063060000}"/>
    <cellStyle name="Comma 2 98" xfId="1642" xr:uid="{00000000-0005-0000-0000-000064060000}"/>
    <cellStyle name="Comma 2 99" xfId="1643" xr:uid="{00000000-0005-0000-0000-000065060000}"/>
    <cellStyle name="Comma 20" xfId="1644" xr:uid="{00000000-0005-0000-0000-000066060000}"/>
    <cellStyle name="Comma 21" xfId="1645" xr:uid="{00000000-0005-0000-0000-000067060000}"/>
    <cellStyle name="Comma 22" xfId="1646" xr:uid="{00000000-0005-0000-0000-000068060000}"/>
    <cellStyle name="Comma 23" xfId="1647" xr:uid="{00000000-0005-0000-0000-000069060000}"/>
    <cellStyle name="Comma 25" xfId="1648" xr:uid="{00000000-0005-0000-0000-00006A060000}"/>
    <cellStyle name="Comma 26" xfId="1649" xr:uid="{00000000-0005-0000-0000-00006B060000}"/>
    <cellStyle name="Comma 27" xfId="1650" xr:uid="{00000000-0005-0000-0000-00006C060000}"/>
    <cellStyle name="Comma 28" xfId="1651" xr:uid="{00000000-0005-0000-0000-00006D060000}"/>
    <cellStyle name="Comma 3" xfId="1652" xr:uid="{00000000-0005-0000-0000-00006E060000}"/>
    <cellStyle name="Comma 3 10" xfId="1653" xr:uid="{00000000-0005-0000-0000-00006F060000}"/>
    <cellStyle name="Comma 3 11" xfId="1654" xr:uid="{00000000-0005-0000-0000-000070060000}"/>
    <cellStyle name="Comma 3 12" xfId="1655" xr:uid="{00000000-0005-0000-0000-000071060000}"/>
    <cellStyle name="Comma 3 13" xfId="1656" xr:uid="{00000000-0005-0000-0000-000072060000}"/>
    <cellStyle name="Comma 3 14" xfId="1657" xr:uid="{00000000-0005-0000-0000-000073060000}"/>
    <cellStyle name="Comma 3 15" xfId="1658" xr:uid="{00000000-0005-0000-0000-000074060000}"/>
    <cellStyle name="Comma 3 16" xfId="1659" xr:uid="{00000000-0005-0000-0000-000075060000}"/>
    <cellStyle name="Comma 3 17" xfId="1660" xr:uid="{00000000-0005-0000-0000-000076060000}"/>
    <cellStyle name="Comma 3 18" xfId="1661" xr:uid="{00000000-0005-0000-0000-000077060000}"/>
    <cellStyle name="Comma 3 19" xfId="1662" xr:uid="{00000000-0005-0000-0000-000078060000}"/>
    <cellStyle name="Comma 3 2" xfId="1663" xr:uid="{00000000-0005-0000-0000-000079060000}"/>
    <cellStyle name="Comma 3 20" xfId="1664" xr:uid="{00000000-0005-0000-0000-00007A060000}"/>
    <cellStyle name="Comma 3 21" xfId="1665" xr:uid="{00000000-0005-0000-0000-00007B060000}"/>
    <cellStyle name="Comma 3 22" xfId="1666" xr:uid="{00000000-0005-0000-0000-00007C060000}"/>
    <cellStyle name="Comma 3 23" xfId="1667" xr:uid="{00000000-0005-0000-0000-00007D060000}"/>
    <cellStyle name="Comma 3 24" xfId="1668" xr:uid="{00000000-0005-0000-0000-00007E060000}"/>
    <cellStyle name="Comma 3 25" xfId="1669" xr:uid="{00000000-0005-0000-0000-00007F060000}"/>
    <cellStyle name="Comma 3 26" xfId="1670" xr:uid="{00000000-0005-0000-0000-000080060000}"/>
    <cellStyle name="Comma 3 27" xfId="1671" xr:uid="{00000000-0005-0000-0000-000081060000}"/>
    <cellStyle name="Comma 3 28" xfId="1672" xr:uid="{00000000-0005-0000-0000-000082060000}"/>
    <cellStyle name="Comma 3 29" xfId="1673" xr:uid="{00000000-0005-0000-0000-000083060000}"/>
    <cellStyle name="Comma 3 3" xfId="1674" xr:uid="{00000000-0005-0000-0000-000084060000}"/>
    <cellStyle name="Comma 3 30" xfId="1675" xr:uid="{00000000-0005-0000-0000-000085060000}"/>
    <cellStyle name="Comma 3 31" xfId="1676" xr:uid="{00000000-0005-0000-0000-000086060000}"/>
    <cellStyle name="Comma 3 32" xfId="1677" xr:uid="{00000000-0005-0000-0000-000087060000}"/>
    <cellStyle name="Comma 3 33" xfId="1678" xr:uid="{00000000-0005-0000-0000-000088060000}"/>
    <cellStyle name="Comma 3 34" xfId="1679" xr:uid="{00000000-0005-0000-0000-000089060000}"/>
    <cellStyle name="Comma 3 35" xfId="1680" xr:uid="{00000000-0005-0000-0000-00008A060000}"/>
    <cellStyle name="Comma 3 36" xfId="1681" xr:uid="{00000000-0005-0000-0000-00008B060000}"/>
    <cellStyle name="Comma 3 37" xfId="1682" xr:uid="{00000000-0005-0000-0000-00008C060000}"/>
    <cellStyle name="Comma 3 38" xfId="1683" xr:uid="{00000000-0005-0000-0000-00008D060000}"/>
    <cellStyle name="Comma 3 39" xfId="1684" xr:uid="{00000000-0005-0000-0000-00008E060000}"/>
    <cellStyle name="Comma 3 4" xfId="1685" xr:uid="{00000000-0005-0000-0000-00008F060000}"/>
    <cellStyle name="Comma 3 40" xfId="1686" xr:uid="{00000000-0005-0000-0000-000090060000}"/>
    <cellStyle name="Comma 3 41" xfId="1687" xr:uid="{00000000-0005-0000-0000-000091060000}"/>
    <cellStyle name="Comma 3 42" xfId="1688" xr:uid="{00000000-0005-0000-0000-000092060000}"/>
    <cellStyle name="Comma 3 43" xfId="1689" xr:uid="{00000000-0005-0000-0000-000093060000}"/>
    <cellStyle name="Comma 3 44" xfId="1690" xr:uid="{00000000-0005-0000-0000-000094060000}"/>
    <cellStyle name="Comma 3 45" xfId="1691" xr:uid="{00000000-0005-0000-0000-000095060000}"/>
    <cellStyle name="Comma 3 46" xfId="1692" xr:uid="{00000000-0005-0000-0000-000096060000}"/>
    <cellStyle name="Comma 3 47" xfId="1693" xr:uid="{00000000-0005-0000-0000-000097060000}"/>
    <cellStyle name="Comma 3 48" xfId="1694" xr:uid="{00000000-0005-0000-0000-000098060000}"/>
    <cellStyle name="Comma 3 49" xfId="1695" xr:uid="{00000000-0005-0000-0000-000099060000}"/>
    <cellStyle name="Comma 3 5" xfId="1696" xr:uid="{00000000-0005-0000-0000-00009A060000}"/>
    <cellStyle name="Comma 3 50" xfId="1697" xr:uid="{00000000-0005-0000-0000-00009B060000}"/>
    <cellStyle name="Comma 3 51" xfId="1698" xr:uid="{00000000-0005-0000-0000-00009C060000}"/>
    <cellStyle name="Comma 3 52" xfId="1699" xr:uid="{00000000-0005-0000-0000-00009D060000}"/>
    <cellStyle name="Comma 3 53" xfId="1700" xr:uid="{00000000-0005-0000-0000-00009E060000}"/>
    <cellStyle name="Comma 3 54" xfId="1701" xr:uid="{00000000-0005-0000-0000-00009F060000}"/>
    <cellStyle name="Comma 3 55" xfId="1702" xr:uid="{00000000-0005-0000-0000-0000A0060000}"/>
    <cellStyle name="Comma 3 56" xfId="1703" xr:uid="{00000000-0005-0000-0000-0000A1060000}"/>
    <cellStyle name="Comma 3 57" xfId="1704" xr:uid="{00000000-0005-0000-0000-0000A2060000}"/>
    <cellStyle name="Comma 3 58" xfId="1705" xr:uid="{00000000-0005-0000-0000-0000A3060000}"/>
    <cellStyle name="Comma 3 59" xfId="1706" xr:uid="{00000000-0005-0000-0000-0000A4060000}"/>
    <cellStyle name="Comma 3 6" xfId="1707" xr:uid="{00000000-0005-0000-0000-0000A5060000}"/>
    <cellStyle name="Comma 3 60" xfId="1708" xr:uid="{00000000-0005-0000-0000-0000A6060000}"/>
    <cellStyle name="Comma 3 61" xfId="1709" xr:uid="{00000000-0005-0000-0000-0000A7060000}"/>
    <cellStyle name="Comma 3 62" xfId="1710" xr:uid="{00000000-0005-0000-0000-0000A8060000}"/>
    <cellStyle name="Comma 3 63" xfId="1711" xr:uid="{00000000-0005-0000-0000-0000A9060000}"/>
    <cellStyle name="Comma 3 64" xfId="1712" xr:uid="{00000000-0005-0000-0000-0000AA060000}"/>
    <cellStyle name="Comma 3 65" xfId="1713" xr:uid="{00000000-0005-0000-0000-0000AB060000}"/>
    <cellStyle name="Comma 3 66" xfId="1714" xr:uid="{00000000-0005-0000-0000-0000AC060000}"/>
    <cellStyle name="Comma 3 67" xfId="1715" xr:uid="{00000000-0005-0000-0000-0000AD060000}"/>
    <cellStyle name="Comma 3 68" xfId="1716" xr:uid="{00000000-0005-0000-0000-0000AE060000}"/>
    <cellStyle name="Comma 3 69" xfId="1717" xr:uid="{00000000-0005-0000-0000-0000AF060000}"/>
    <cellStyle name="Comma 3 7" xfId="1718" xr:uid="{00000000-0005-0000-0000-0000B0060000}"/>
    <cellStyle name="Comma 3 70" xfId="1719" xr:uid="{00000000-0005-0000-0000-0000B1060000}"/>
    <cellStyle name="Comma 3 71" xfId="1720" xr:uid="{00000000-0005-0000-0000-0000B2060000}"/>
    <cellStyle name="Comma 3 72" xfId="1721" xr:uid="{00000000-0005-0000-0000-0000B3060000}"/>
    <cellStyle name="Comma 3 73" xfId="1722" xr:uid="{00000000-0005-0000-0000-0000B4060000}"/>
    <cellStyle name="Comma 3 74" xfId="1723" xr:uid="{00000000-0005-0000-0000-0000B5060000}"/>
    <cellStyle name="Comma 3 75" xfId="1724" xr:uid="{00000000-0005-0000-0000-0000B6060000}"/>
    <cellStyle name="Comma 3 76" xfId="1725" xr:uid="{00000000-0005-0000-0000-0000B7060000}"/>
    <cellStyle name="Comma 3 77" xfId="1726" xr:uid="{00000000-0005-0000-0000-0000B8060000}"/>
    <cellStyle name="Comma 3 78" xfId="1727" xr:uid="{00000000-0005-0000-0000-0000B9060000}"/>
    <cellStyle name="Comma 3 79" xfId="1728" xr:uid="{00000000-0005-0000-0000-0000BA060000}"/>
    <cellStyle name="Comma 3 8" xfId="1729" xr:uid="{00000000-0005-0000-0000-0000BB060000}"/>
    <cellStyle name="Comma 3 9" xfId="1730" xr:uid="{00000000-0005-0000-0000-0000BC060000}"/>
    <cellStyle name="Comma 3_PU2" xfId="1731" xr:uid="{00000000-0005-0000-0000-0000BD060000}"/>
    <cellStyle name="Comma 30" xfId="1732" xr:uid="{00000000-0005-0000-0000-0000BE060000}"/>
    <cellStyle name="Comma 31" xfId="1733" xr:uid="{00000000-0005-0000-0000-0000BF060000}"/>
    <cellStyle name="Comma 34" xfId="1734" xr:uid="{00000000-0005-0000-0000-0000C0060000}"/>
    <cellStyle name="Comma 35" xfId="1735" xr:uid="{00000000-0005-0000-0000-0000C1060000}"/>
    <cellStyle name="Comma 36" xfId="1736" xr:uid="{00000000-0005-0000-0000-0000C2060000}"/>
    <cellStyle name="Comma 4" xfId="1737" xr:uid="{00000000-0005-0000-0000-0000C3060000}"/>
    <cellStyle name="Comma 4 10" xfId="1738" xr:uid="{00000000-0005-0000-0000-0000C4060000}"/>
    <cellStyle name="Comma 4 11" xfId="1739" xr:uid="{00000000-0005-0000-0000-0000C5060000}"/>
    <cellStyle name="Comma 4 12" xfId="1740" xr:uid="{00000000-0005-0000-0000-0000C6060000}"/>
    <cellStyle name="Comma 4 13" xfId="1741" xr:uid="{00000000-0005-0000-0000-0000C7060000}"/>
    <cellStyle name="Comma 4 14" xfId="1742" xr:uid="{00000000-0005-0000-0000-0000C8060000}"/>
    <cellStyle name="Comma 4 15" xfId="1743" xr:uid="{00000000-0005-0000-0000-0000C9060000}"/>
    <cellStyle name="Comma 4 16" xfId="1744" xr:uid="{00000000-0005-0000-0000-0000CA060000}"/>
    <cellStyle name="Comma 4 17" xfId="1745" xr:uid="{00000000-0005-0000-0000-0000CB060000}"/>
    <cellStyle name="Comma 4 18" xfId="1746" xr:uid="{00000000-0005-0000-0000-0000CC060000}"/>
    <cellStyle name="Comma 4 19" xfId="1747" xr:uid="{00000000-0005-0000-0000-0000CD060000}"/>
    <cellStyle name="Comma 4 2" xfId="1748" xr:uid="{00000000-0005-0000-0000-0000CE060000}"/>
    <cellStyle name="Comma 4 20" xfId="1749" xr:uid="{00000000-0005-0000-0000-0000CF060000}"/>
    <cellStyle name="Comma 4 21" xfId="1750" xr:uid="{00000000-0005-0000-0000-0000D0060000}"/>
    <cellStyle name="Comma 4 22" xfId="1751" xr:uid="{00000000-0005-0000-0000-0000D1060000}"/>
    <cellStyle name="Comma 4 23" xfId="1752" xr:uid="{00000000-0005-0000-0000-0000D2060000}"/>
    <cellStyle name="Comma 4 24" xfId="1753" xr:uid="{00000000-0005-0000-0000-0000D3060000}"/>
    <cellStyle name="Comma 4 3" xfId="1754" xr:uid="{00000000-0005-0000-0000-0000D4060000}"/>
    <cellStyle name="Comma 4 4" xfId="1755" xr:uid="{00000000-0005-0000-0000-0000D5060000}"/>
    <cellStyle name="Comma 4 5" xfId="1756" xr:uid="{00000000-0005-0000-0000-0000D6060000}"/>
    <cellStyle name="Comma 4 6" xfId="1757" xr:uid="{00000000-0005-0000-0000-0000D7060000}"/>
    <cellStyle name="Comma 4 7" xfId="1758" xr:uid="{00000000-0005-0000-0000-0000D8060000}"/>
    <cellStyle name="Comma 4 8" xfId="1759" xr:uid="{00000000-0005-0000-0000-0000D9060000}"/>
    <cellStyle name="Comma 4 9" xfId="1760" xr:uid="{00000000-0005-0000-0000-0000DA060000}"/>
    <cellStyle name="Comma 42" xfId="1761" xr:uid="{00000000-0005-0000-0000-0000DB060000}"/>
    <cellStyle name="Comma 45" xfId="1762" xr:uid="{00000000-0005-0000-0000-0000DC060000}"/>
    <cellStyle name="Comma 48" xfId="1763" xr:uid="{00000000-0005-0000-0000-0000DD060000}"/>
    <cellStyle name="Comma 5" xfId="1764" xr:uid="{00000000-0005-0000-0000-0000DE060000}"/>
    <cellStyle name="Comma 5 10" xfId="1765" xr:uid="{00000000-0005-0000-0000-0000DF060000}"/>
    <cellStyle name="Comma 5 11" xfId="1766" xr:uid="{00000000-0005-0000-0000-0000E0060000}"/>
    <cellStyle name="Comma 5 12" xfId="1767" xr:uid="{00000000-0005-0000-0000-0000E1060000}"/>
    <cellStyle name="Comma 5 13" xfId="1768" xr:uid="{00000000-0005-0000-0000-0000E2060000}"/>
    <cellStyle name="Comma 5 14" xfId="1769" xr:uid="{00000000-0005-0000-0000-0000E3060000}"/>
    <cellStyle name="Comma 5 15" xfId="1770" xr:uid="{00000000-0005-0000-0000-0000E4060000}"/>
    <cellStyle name="Comma 5 16" xfId="1771" xr:uid="{00000000-0005-0000-0000-0000E5060000}"/>
    <cellStyle name="Comma 5 17" xfId="1772" xr:uid="{00000000-0005-0000-0000-0000E6060000}"/>
    <cellStyle name="Comma 5 18" xfId="1773" xr:uid="{00000000-0005-0000-0000-0000E7060000}"/>
    <cellStyle name="Comma 5 19" xfId="1774" xr:uid="{00000000-0005-0000-0000-0000E8060000}"/>
    <cellStyle name="Comma 5 2" xfId="1775" xr:uid="{00000000-0005-0000-0000-0000E9060000}"/>
    <cellStyle name="Comma 5 2 10" xfId="1776" xr:uid="{00000000-0005-0000-0000-0000EA060000}"/>
    <cellStyle name="Comma 5 2 11" xfId="1777" xr:uid="{00000000-0005-0000-0000-0000EB060000}"/>
    <cellStyle name="Comma 5 2 12" xfId="1778" xr:uid="{00000000-0005-0000-0000-0000EC060000}"/>
    <cellStyle name="Comma 5 2 13" xfId="1779" xr:uid="{00000000-0005-0000-0000-0000ED060000}"/>
    <cellStyle name="Comma 5 2 14" xfId="1780" xr:uid="{00000000-0005-0000-0000-0000EE060000}"/>
    <cellStyle name="Comma 5 2 15" xfId="1781" xr:uid="{00000000-0005-0000-0000-0000EF060000}"/>
    <cellStyle name="Comma 5 2 16" xfId="1782" xr:uid="{00000000-0005-0000-0000-0000F0060000}"/>
    <cellStyle name="Comma 5 2 17" xfId="1783" xr:uid="{00000000-0005-0000-0000-0000F1060000}"/>
    <cellStyle name="Comma 5 2 18" xfId="1784" xr:uid="{00000000-0005-0000-0000-0000F2060000}"/>
    <cellStyle name="Comma 5 2 19" xfId="1785" xr:uid="{00000000-0005-0000-0000-0000F3060000}"/>
    <cellStyle name="Comma 5 2 2" xfId="1786" xr:uid="{00000000-0005-0000-0000-0000F4060000}"/>
    <cellStyle name="Comma 5 2 20" xfId="1787" xr:uid="{00000000-0005-0000-0000-0000F5060000}"/>
    <cellStyle name="Comma 5 2 21" xfId="1788" xr:uid="{00000000-0005-0000-0000-0000F6060000}"/>
    <cellStyle name="Comma 5 2 22" xfId="1789" xr:uid="{00000000-0005-0000-0000-0000F7060000}"/>
    <cellStyle name="Comma 5 2 23" xfId="1790" xr:uid="{00000000-0005-0000-0000-0000F8060000}"/>
    <cellStyle name="Comma 5 2 24" xfId="1791" xr:uid="{00000000-0005-0000-0000-0000F9060000}"/>
    <cellStyle name="Comma 5 2 25" xfId="1792" xr:uid="{00000000-0005-0000-0000-0000FA060000}"/>
    <cellStyle name="Comma 5 2 26" xfId="1793" xr:uid="{00000000-0005-0000-0000-0000FB060000}"/>
    <cellStyle name="Comma 5 2 27" xfId="1794" xr:uid="{00000000-0005-0000-0000-0000FC060000}"/>
    <cellStyle name="Comma 5 2 28" xfId="1795" xr:uid="{00000000-0005-0000-0000-0000FD060000}"/>
    <cellStyle name="Comma 5 2 29" xfId="1796" xr:uid="{00000000-0005-0000-0000-0000FE060000}"/>
    <cellStyle name="Comma 5 2 3" xfId="1797" xr:uid="{00000000-0005-0000-0000-0000FF060000}"/>
    <cellStyle name="Comma 5 2 30" xfId="1798" xr:uid="{00000000-0005-0000-0000-000000070000}"/>
    <cellStyle name="Comma 5 2 31" xfId="1799" xr:uid="{00000000-0005-0000-0000-000001070000}"/>
    <cellStyle name="Comma 5 2 32" xfId="1800" xr:uid="{00000000-0005-0000-0000-000002070000}"/>
    <cellStyle name="Comma 5 2 4" xfId="1801" xr:uid="{00000000-0005-0000-0000-000003070000}"/>
    <cellStyle name="Comma 5 2 5" xfId="1802" xr:uid="{00000000-0005-0000-0000-000004070000}"/>
    <cellStyle name="Comma 5 2 6" xfId="1803" xr:uid="{00000000-0005-0000-0000-000005070000}"/>
    <cellStyle name="Comma 5 2 7" xfId="1804" xr:uid="{00000000-0005-0000-0000-000006070000}"/>
    <cellStyle name="Comma 5 2 8" xfId="1805" xr:uid="{00000000-0005-0000-0000-000007070000}"/>
    <cellStyle name="Comma 5 2 9" xfId="1806" xr:uid="{00000000-0005-0000-0000-000008070000}"/>
    <cellStyle name="Comma 5 20" xfId="1807" xr:uid="{00000000-0005-0000-0000-000009070000}"/>
    <cellStyle name="Comma 5 21" xfId="1808" xr:uid="{00000000-0005-0000-0000-00000A070000}"/>
    <cellStyle name="Comma 5 22" xfId="1809" xr:uid="{00000000-0005-0000-0000-00000B070000}"/>
    <cellStyle name="Comma 5 23" xfId="1810" xr:uid="{00000000-0005-0000-0000-00000C070000}"/>
    <cellStyle name="Comma 5 24" xfId="1811" xr:uid="{00000000-0005-0000-0000-00000D070000}"/>
    <cellStyle name="Comma 5 25" xfId="1812" xr:uid="{00000000-0005-0000-0000-00000E070000}"/>
    <cellStyle name="Comma 5 26" xfId="1813" xr:uid="{00000000-0005-0000-0000-00000F070000}"/>
    <cellStyle name="Comma 5 27" xfId="1814" xr:uid="{00000000-0005-0000-0000-000010070000}"/>
    <cellStyle name="Comma 5 28" xfId="1815" xr:uid="{00000000-0005-0000-0000-000011070000}"/>
    <cellStyle name="Comma 5 29" xfId="1816" xr:uid="{00000000-0005-0000-0000-000012070000}"/>
    <cellStyle name="Comma 5 3" xfId="1817" xr:uid="{00000000-0005-0000-0000-000013070000}"/>
    <cellStyle name="Comma 5 30" xfId="1818" xr:uid="{00000000-0005-0000-0000-000014070000}"/>
    <cellStyle name="Comma 5 31" xfId="1819" xr:uid="{00000000-0005-0000-0000-000015070000}"/>
    <cellStyle name="Comma 5 32" xfId="1820" xr:uid="{00000000-0005-0000-0000-000016070000}"/>
    <cellStyle name="Comma 5 4" xfId="1821" xr:uid="{00000000-0005-0000-0000-000017070000}"/>
    <cellStyle name="Comma 5 5" xfId="1822" xr:uid="{00000000-0005-0000-0000-000018070000}"/>
    <cellStyle name="Comma 5 6" xfId="1823" xr:uid="{00000000-0005-0000-0000-000019070000}"/>
    <cellStyle name="Comma 5 7" xfId="1824" xr:uid="{00000000-0005-0000-0000-00001A070000}"/>
    <cellStyle name="Comma 5 8" xfId="1825" xr:uid="{00000000-0005-0000-0000-00001B070000}"/>
    <cellStyle name="Comma 5 9" xfId="1826" xr:uid="{00000000-0005-0000-0000-00001C070000}"/>
    <cellStyle name="Comma 6" xfId="1827" xr:uid="{00000000-0005-0000-0000-00001D070000}"/>
    <cellStyle name="Comma 6 10" xfId="1828" xr:uid="{00000000-0005-0000-0000-00001E070000}"/>
    <cellStyle name="Comma 6 11" xfId="1829" xr:uid="{00000000-0005-0000-0000-00001F070000}"/>
    <cellStyle name="Comma 6 12" xfId="1830" xr:uid="{00000000-0005-0000-0000-000020070000}"/>
    <cellStyle name="Comma 6 13" xfId="1831" xr:uid="{00000000-0005-0000-0000-000021070000}"/>
    <cellStyle name="Comma 6 14" xfId="1832" xr:uid="{00000000-0005-0000-0000-000022070000}"/>
    <cellStyle name="Comma 6 15" xfId="1833" xr:uid="{00000000-0005-0000-0000-000023070000}"/>
    <cellStyle name="Comma 6 16" xfId="1834" xr:uid="{00000000-0005-0000-0000-000024070000}"/>
    <cellStyle name="Comma 6 17" xfId="1835" xr:uid="{00000000-0005-0000-0000-000025070000}"/>
    <cellStyle name="Comma 6 18" xfId="1836" xr:uid="{00000000-0005-0000-0000-000026070000}"/>
    <cellStyle name="Comma 6 19" xfId="1837" xr:uid="{00000000-0005-0000-0000-000027070000}"/>
    <cellStyle name="Comma 6 2" xfId="1838" xr:uid="{00000000-0005-0000-0000-000028070000}"/>
    <cellStyle name="Comma 6 20" xfId="1839" xr:uid="{00000000-0005-0000-0000-000029070000}"/>
    <cellStyle name="Comma 6 21" xfId="1840" xr:uid="{00000000-0005-0000-0000-00002A070000}"/>
    <cellStyle name="Comma 6 22" xfId="1841" xr:uid="{00000000-0005-0000-0000-00002B070000}"/>
    <cellStyle name="Comma 6 23" xfId="1842" xr:uid="{00000000-0005-0000-0000-00002C070000}"/>
    <cellStyle name="Comma 6 24" xfId="1843" xr:uid="{00000000-0005-0000-0000-00002D070000}"/>
    <cellStyle name="Comma 6 25" xfId="1844" xr:uid="{00000000-0005-0000-0000-00002E070000}"/>
    <cellStyle name="Comma 6 26" xfId="1845" xr:uid="{00000000-0005-0000-0000-00002F070000}"/>
    <cellStyle name="Comma 6 27" xfId="1846" xr:uid="{00000000-0005-0000-0000-000030070000}"/>
    <cellStyle name="Comma 6 28" xfId="1847" xr:uid="{00000000-0005-0000-0000-000031070000}"/>
    <cellStyle name="Comma 6 29" xfId="1848" xr:uid="{00000000-0005-0000-0000-000032070000}"/>
    <cellStyle name="Comma 6 3" xfId="1849" xr:uid="{00000000-0005-0000-0000-000033070000}"/>
    <cellStyle name="Comma 6 30" xfId="1850" xr:uid="{00000000-0005-0000-0000-000034070000}"/>
    <cellStyle name="Comma 6 31" xfId="1851" xr:uid="{00000000-0005-0000-0000-000035070000}"/>
    <cellStyle name="Comma 6 32" xfId="1852" xr:uid="{00000000-0005-0000-0000-000036070000}"/>
    <cellStyle name="Comma 6 4" xfId="1853" xr:uid="{00000000-0005-0000-0000-000037070000}"/>
    <cellStyle name="Comma 6 5" xfId="1854" xr:uid="{00000000-0005-0000-0000-000038070000}"/>
    <cellStyle name="Comma 6 6" xfId="1855" xr:uid="{00000000-0005-0000-0000-000039070000}"/>
    <cellStyle name="Comma 6 7" xfId="1856" xr:uid="{00000000-0005-0000-0000-00003A070000}"/>
    <cellStyle name="Comma 6 8" xfId="1857" xr:uid="{00000000-0005-0000-0000-00003B070000}"/>
    <cellStyle name="Comma 6 9" xfId="1858" xr:uid="{00000000-0005-0000-0000-00003C070000}"/>
    <cellStyle name="Comma 7" xfId="1859" xr:uid="{00000000-0005-0000-0000-00003D070000}"/>
    <cellStyle name="Comma 7 10" xfId="1860" xr:uid="{00000000-0005-0000-0000-00003E070000}"/>
    <cellStyle name="Comma 7 100" xfId="1861" xr:uid="{00000000-0005-0000-0000-00003F070000}"/>
    <cellStyle name="Comma 7 101" xfId="1862" xr:uid="{00000000-0005-0000-0000-000040070000}"/>
    <cellStyle name="Comma 7 102" xfId="1863" xr:uid="{00000000-0005-0000-0000-000041070000}"/>
    <cellStyle name="Comma 7 103" xfId="1864" xr:uid="{00000000-0005-0000-0000-000042070000}"/>
    <cellStyle name="Comma 7 104" xfId="1865" xr:uid="{00000000-0005-0000-0000-000043070000}"/>
    <cellStyle name="Comma 7 105" xfId="1866" xr:uid="{00000000-0005-0000-0000-000044070000}"/>
    <cellStyle name="Comma 7 106" xfId="1867" xr:uid="{00000000-0005-0000-0000-000045070000}"/>
    <cellStyle name="Comma 7 107" xfId="1868" xr:uid="{00000000-0005-0000-0000-000046070000}"/>
    <cellStyle name="Comma 7 108" xfId="1869" xr:uid="{00000000-0005-0000-0000-000047070000}"/>
    <cellStyle name="Comma 7 109" xfId="1870" xr:uid="{00000000-0005-0000-0000-000048070000}"/>
    <cellStyle name="Comma 7 11" xfId="1871" xr:uid="{00000000-0005-0000-0000-000049070000}"/>
    <cellStyle name="Comma 7 110" xfId="1872" xr:uid="{00000000-0005-0000-0000-00004A070000}"/>
    <cellStyle name="Comma 7 111" xfId="1873" xr:uid="{00000000-0005-0000-0000-00004B070000}"/>
    <cellStyle name="Comma 7 112" xfId="1874" xr:uid="{00000000-0005-0000-0000-00004C070000}"/>
    <cellStyle name="Comma 7 113" xfId="1875" xr:uid="{00000000-0005-0000-0000-00004D070000}"/>
    <cellStyle name="Comma 7 114" xfId="1876" xr:uid="{00000000-0005-0000-0000-00004E070000}"/>
    <cellStyle name="Comma 7 115" xfId="1877" xr:uid="{00000000-0005-0000-0000-00004F070000}"/>
    <cellStyle name="Comma 7 116" xfId="1878" xr:uid="{00000000-0005-0000-0000-000050070000}"/>
    <cellStyle name="Comma 7 117" xfId="1879" xr:uid="{00000000-0005-0000-0000-000051070000}"/>
    <cellStyle name="Comma 7 118" xfId="1880" xr:uid="{00000000-0005-0000-0000-000052070000}"/>
    <cellStyle name="Comma 7 119" xfId="1881" xr:uid="{00000000-0005-0000-0000-000053070000}"/>
    <cellStyle name="Comma 7 12" xfId="1882" xr:uid="{00000000-0005-0000-0000-000054070000}"/>
    <cellStyle name="Comma 7 13" xfId="1883" xr:uid="{00000000-0005-0000-0000-000055070000}"/>
    <cellStyle name="Comma 7 14" xfId="1884" xr:uid="{00000000-0005-0000-0000-000056070000}"/>
    <cellStyle name="Comma 7 15" xfId="1885" xr:uid="{00000000-0005-0000-0000-000057070000}"/>
    <cellStyle name="Comma 7 16" xfId="1886" xr:uid="{00000000-0005-0000-0000-000058070000}"/>
    <cellStyle name="Comma 7 17" xfId="1887" xr:uid="{00000000-0005-0000-0000-000059070000}"/>
    <cellStyle name="Comma 7 18" xfId="1888" xr:uid="{00000000-0005-0000-0000-00005A070000}"/>
    <cellStyle name="Comma 7 19" xfId="1889" xr:uid="{00000000-0005-0000-0000-00005B070000}"/>
    <cellStyle name="Comma 7 2" xfId="1890" xr:uid="{00000000-0005-0000-0000-00005C070000}"/>
    <cellStyle name="Comma 7 20" xfId="1891" xr:uid="{00000000-0005-0000-0000-00005D070000}"/>
    <cellStyle name="Comma 7 21" xfId="1892" xr:uid="{00000000-0005-0000-0000-00005E070000}"/>
    <cellStyle name="Comma 7 22" xfId="1893" xr:uid="{00000000-0005-0000-0000-00005F070000}"/>
    <cellStyle name="Comma 7 23" xfId="1894" xr:uid="{00000000-0005-0000-0000-000060070000}"/>
    <cellStyle name="Comma 7 24" xfId="1895" xr:uid="{00000000-0005-0000-0000-000061070000}"/>
    <cellStyle name="Comma 7 25" xfId="1896" xr:uid="{00000000-0005-0000-0000-000062070000}"/>
    <cellStyle name="Comma 7 26" xfId="1897" xr:uid="{00000000-0005-0000-0000-000063070000}"/>
    <cellStyle name="Comma 7 27" xfId="1898" xr:uid="{00000000-0005-0000-0000-000064070000}"/>
    <cellStyle name="Comma 7 28" xfId="1899" xr:uid="{00000000-0005-0000-0000-000065070000}"/>
    <cellStyle name="Comma 7 29" xfId="1900" xr:uid="{00000000-0005-0000-0000-000066070000}"/>
    <cellStyle name="Comma 7 3" xfId="1901" xr:uid="{00000000-0005-0000-0000-000067070000}"/>
    <cellStyle name="Comma 7 30" xfId="1902" xr:uid="{00000000-0005-0000-0000-000068070000}"/>
    <cellStyle name="Comma 7 31" xfId="1903" xr:uid="{00000000-0005-0000-0000-000069070000}"/>
    <cellStyle name="Comma 7 32" xfId="1904" xr:uid="{00000000-0005-0000-0000-00006A070000}"/>
    <cellStyle name="Comma 7 33" xfId="1905" xr:uid="{00000000-0005-0000-0000-00006B070000}"/>
    <cellStyle name="Comma 7 34" xfId="1906" xr:uid="{00000000-0005-0000-0000-00006C070000}"/>
    <cellStyle name="Comma 7 35" xfId="1907" xr:uid="{00000000-0005-0000-0000-00006D070000}"/>
    <cellStyle name="Comma 7 36" xfId="1908" xr:uid="{00000000-0005-0000-0000-00006E070000}"/>
    <cellStyle name="Comma 7 37" xfId="1909" xr:uid="{00000000-0005-0000-0000-00006F070000}"/>
    <cellStyle name="Comma 7 38" xfId="1910" xr:uid="{00000000-0005-0000-0000-000070070000}"/>
    <cellStyle name="Comma 7 39" xfId="1911" xr:uid="{00000000-0005-0000-0000-000071070000}"/>
    <cellStyle name="Comma 7 4" xfId="1912" xr:uid="{00000000-0005-0000-0000-000072070000}"/>
    <cellStyle name="Comma 7 40" xfId="1913" xr:uid="{00000000-0005-0000-0000-000073070000}"/>
    <cellStyle name="Comma 7 41" xfId="1914" xr:uid="{00000000-0005-0000-0000-000074070000}"/>
    <cellStyle name="Comma 7 42" xfId="1915" xr:uid="{00000000-0005-0000-0000-000075070000}"/>
    <cellStyle name="Comma 7 43" xfId="1916" xr:uid="{00000000-0005-0000-0000-000076070000}"/>
    <cellStyle name="Comma 7 44" xfId="1917" xr:uid="{00000000-0005-0000-0000-000077070000}"/>
    <cellStyle name="Comma 7 45" xfId="1918" xr:uid="{00000000-0005-0000-0000-000078070000}"/>
    <cellStyle name="Comma 7 46" xfId="1919" xr:uid="{00000000-0005-0000-0000-000079070000}"/>
    <cellStyle name="Comma 7 47" xfId="1920" xr:uid="{00000000-0005-0000-0000-00007A070000}"/>
    <cellStyle name="Comma 7 48" xfId="1921" xr:uid="{00000000-0005-0000-0000-00007B070000}"/>
    <cellStyle name="Comma 7 49" xfId="1922" xr:uid="{00000000-0005-0000-0000-00007C070000}"/>
    <cellStyle name="Comma 7 5" xfId="1923" xr:uid="{00000000-0005-0000-0000-00007D070000}"/>
    <cellStyle name="Comma 7 50" xfId="1924" xr:uid="{00000000-0005-0000-0000-00007E070000}"/>
    <cellStyle name="Comma 7 51" xfId="1925" xr:uid="{00000000-0005-0000-0000-00007F070000}"/>
    <cellStyle name="Comma 7 52" xfId="1926" xr:uid="{00000000-0005-0000-0000-000080070000}"/>
    <cellStyle name="Comma 7 53" xfId="1927" xr:uid="{00000000-0005-0000-0000-000081070000}"/>
    <cellStyle name="Comma 7 54" xfId="1928" xr:uid="{00000000-0005-0000-0000-000082070000}"/>
    <cellStyle name="Comma 7 55" xfId="1929" xr:uid="{00000000-0005-0000-0000-000083070000}"/>
    <cellStyle name="Comma 7 56" xfId="1930" xr:uid="{00000000-0005-0000-0000-000084070000}"/>
    <cellStyle name="Comma 7 57" xfId="1931" xr:uid="{00000000-0005-0000-0000-000085070000}"/>
    <cellStyle name="Comma 7 58" xfId="1932" xr:uid="{00000000-0005-0000-0000-000086070000}"/>
    <cellStyle name="Comma 7 59" xfId="1933" xr:uid="{00000000-0005-0000-0000-000087070000}"/>
    <cellStyle name="Comma 7 6" xfId="1934" xr:uid="{00000000-0005-0000-0000-000088070000}"/>
    <cellStyle name="Comma 7 60" xfId="1935" xr:uid="{00000000-0005-0000-0000-000089070000}"/>
    <cellStyle name="Comma 7 61" xfId="1936" xr:uid="{00000000-0005-0000-0000-00008A070000}"/>
    <cellStyle name="Comma 7 62" xfId="1937" xr:uid="{00000000-0005-0000-0000-00008B070000}"/>
    <cellStyle name="Comma 7 63" xfId="1938" xr:uid="{00000000-0005-0000-0000-00008C070000}"/>
    <cellStyle name="Comma 7 64" xfId="1939" xr:uid="{00000000-0005-0000-0000-00008D070000}"/>
    <cellStyle name="Comma 7 65" xfId="1940" xr:uid="{00000000-0005-0000-0000-00008E070000}"/>
    <cellStyle name="Comma 7 66" xfId="1941" xr:uid="{00000000-0005-0000-0000-00008F070000}"/>
    <cellStyle name="Comma 7 67" xfId="1942" xr:uid="{00000000-0005-0000-0000-000090070000}"/>
    <cellStyle name="Comma 7 68" xfId="1943" xr:uid="{00000000-0005-0000-0000-000091070000}"/>
    <cellStyle name="Comma 7 69" xfId="1944" xr:uid="{00000000-0005-0000-0000-000092070000}"/>
    <cellStyle name="Comma 7 7" xfId="1945" xr:uid="{00000000-0005-0000-0000-000093070000}"/>
    <cellStyle name="Comma 7 70" xfId="1946" xr:uid="{00000000-0005-0000-0000-000094070000}"/>
    <cellStyle name="Comma 7 71" xfId="1947" xr:uid="{00000000-0005-0000-0000-000095070000}"/>
    <cellStyle name="Comma 7 72" xfId="1948" xr:uid="{00000000-0005-0000-0000-000096070000}"/>
    <cellStyle name="Comma 7 73" xfId="1949" xr:uid="{00000000-0005-0000-0000-000097070000}"/>
    <cellStyle name="Comma 7 74" xfId="1950" xr:uid="{00000000-0005-0000-0000-000098070000}"/>
    <cellStyle name="Comma 7 75" xfId="1951" xr:uid="{00000000-0005-0000-0000-000099070000}"/>
    <cellStyle name="Comma 7 76" xfId="1952" xr:uid="{00000000-0005-0000-0000-00009A070000}"/>
    <cellStyle name="Comma 7 77" xfId="1953" xr:uid="{00000000-0005-0000-0000-00009B070000}"/>
    <cellStyle name="Comma 7 78" xfId="1954" xr:uid="{00000000-0005-0000-0000-00009C070000}"/>
    <cellStyle name="Comma 7 79" xfId="1955" xr:uid="{00000000-0005-0000-0000-00009D070000}"/>
    <cellStyle name="Comma 7 8" xfId="1956" xr:uid="{00000000-0005-0000-0000-00009E070000}"/>
    <cellStyle name="Comma 7 80" xfId="1957" xr:uid="{00000000-0005-0000-0000-00009F070000}"/>
    <cellStyle name="Comma 7 81" xfId="1958" xr:uid="{00000000-0005-0000-0000-0000A0070000}"/>
    <cellStyle name="Comma 7 82" xfId="1959" xr:uid="{00000000-0005-0000-0000-0000A1070000}"/>
    <cellStyle name="Comma 7 83" xfId="1960" xr:uid="{00000000-0005-0000-0000-0000A2070000}"/>
    <cellStyle name="Comma 7 84" xfId="1961" xr:uid="{00000000-0005-0000-0000-0000A3070000}"/>
    <cellStyle name="Comma 7 85" xfId="1962" xr:uid="{00000000-0005-0000-0000-0000A4070000}"/>
    <cellStyle name="Comma 7 86" xfId="1963" xr:uid="{00000000-0005-0000-0000-0000A5070000}"/>
    <cellStyle name="Comma 7 87" xfId="1964" xr:uid="{00000000-0005-0000-0000-0000A6070000}"/>
    <cellStyle name="Comma 7 88" xfId="1965" xr:uid="{00000000-0005-0000-0000-0000A7070000}"/>
    <cellStyle name="Comma 7 89" xfId="1966" xr:uid="{00000000-0005-0000-0000-0000A8070000}"/>
    <cellStyle name="Comma 7 9" xfId="1967" xr:uid="{00000000-0005-0000-0000-0000A9070000}"/>
    <cellStyle name="Comma 7 90" xfId="1968" xr:uid="{00000000-0005-0000-0000-0000AA070000}"/>
    <cellStyle name="Comma 7 91" xfId="1969" xr:uid="{00000000-0005-0000-0000-0000AB070000}"/>
    <cellStyle name="Comma 7 92" xfId="1970" xr:uid="{00000000-0005-0000-0000-0000AC070000}"/>
    <cellStyle name="Comma 7 93" xfId="1971" xr:uid="{00000000-0005-0000-0000-0000AD070000}"/>
    <cellStyle name="Comma 7 94" xfId="1972" xr:uid="{00000000-0005-0000-0000-0000AE070000}"/>
    <cellStyle name="Comma 7 95" xfId="1973" xr:uid="{00000000-0005-0000-0000-0000AF070000}"/>
    <cellStyle name="Comma 7 96" xfId="1974" xr:uid="{00000000-0005-0000-0000-0000B0070000}"/>
    <cellStyle name="Comma 7 97" xfId="1975" xr:uid="{00000000-0005-0000-0000-0000B1070000}"/>
    <cellStyle name="Comma 7 98" xfId="1976" xr:uid="{00000000-0005-0000-0000-0000B2070000}"/>
    <cellStyle name="Comma 7 99" xfId="1977" xr:uid="{00000000-0005-0000-0000-0000B3070000}"/>
    <cellStyle name="Comma 8" xfId="1978" xr:uid="{00000000-0005-0000-0000-0000B4070000}"/>
    <cellStyle name="Comma 8 10" xfId="1979" xr:uid="{00000000-0005-0000-0000-0000B5070000}"/>
    <cellStyle name="Comma 8 11" xfId="1980" xr:uid="{00000000-0005-0000-0000-0000B6070000}"/>
    <cellStyle name="Comma 8 12" xfId="1981" xr:uid="{00000000-0005-0000-0000-0000B7070000}"/>
    <cellStyle name="Comma 8 13" xfId="1982" xr:uid="{00000000-0005-0000-0000-0000B8070000}"/>
    <cellStyle name="Comma 8 14" xfId="1983" xr:uid="{00000000-0005-0000-0000-0000B9070000}"/>
    <cellStyle name="Comma 8 15" xfId="1984" xr:uid="{00000000-0005-0000-0000-0000BA070000}"/>
    <cellStyle name="Comma 8 16" xfId="1985" xr:uid="{00000000-0005-0000-0000-0000BB070000}"/>
    <cellStyle name="Comma 8 17" xfId="1986" xr:uid="{00000000-0005-0000-0000-0000BC070000}"/>
    <cellStyle name="Comma 8 18" xfId="1987" xr:uid="{00000000-0005-0000-0000-0000BD070000}"/>
    <cellStyle name="Comma 8 19" xfId="1988" xr:uid="{00000000-0005-0000-0000-0000BE070000}"/>
    <cellStyle name="Comma 8 2" xfId="1989" xr:uid="{00000000-0005-0000-0000-0000BF070000}"/>
    <cellStyle name="Comma 8 2 2" xfId="1990" xr:uid="{00000000-0005-0000-0000-0000C0070000}"/>
    <cellStyle name="Comma 8 20" xfId="1991" xr:uid="{00000000-0005-0000-0000-0000C1070000}"/>
    <cellStyle name="Comma 8 21" xfId="1992" xr:uid="{00000000-0005-0000-0000-0000C2070000}"/>
    <cellStyle name="Comma 8 22" xfId="1993" xr:uid="{00000000-0005-0000-0000-0000C3070000}"/>
    <cellStyle name="Comma 8 23" xfId="1994" xr:uid="{00000000-0005-0000-0000-0000C4070000}"/>
    <cellStyle name="Comma 8 24" xfId="1995" xr:uid="{00000000-0005-0000-0000-0000C5070000}"/>
    <cellStyle name="Comma 8 25" xfId="1996" xr:uid="{00000000-0005-0000-0000-0000C6070000}"/>
    <cellStyle name="Comma 8 26" xfId="1997" xr:uid="{00000000-0005-0000-0000-0000C7070000}"/>
    <cellStyle name="Comma 8 27" xfId="1998" xr:uid="{00000000-0005-0000-0000-0000C8070000}"/>
    <cellStyle name="Comma 8 28" xfId="1999" xr:uid="{00000000-0005-0000-0000-0000C9070000}"/>
    <cellStyle name="Comma 8 29" xfId="2000" xr:uid="{00000000-0005-0000-0000-0000CA070000}"/>
    <cellStyle name="Comma 8 3" xfId="2001" xr:uid="{00000000-0005-0000-0000-0000CB070000}"/>
    <cellStyle name="Comma 8 3 2" xfId="2002" xr:uid="{00000000-0005-0000-0000-0000CC070000}"/>
    <cellStyle name="Comma 8 30" xfId="2003" xr:uid="{00000000-0005-0000-0000-0000CD070000}"/>
    <cellStyle name="Comma 8 31" xfId="2004" xr:uid="{00000000-0005-0000-0000-0000CE070000}"/>
    <cellStyle name="Comma 8 32" xfId="2005" xr:uid="{00000000-0005-0000-0000-0000CF070000}"/>
    <cellStyle name="Comma 8 4" xfId="2006" xr:uid="{00000000-0005-0000-0000-0000D0070000}"/>
    <cellStyle name="Comma 8 4 2" xfId="2007" xr:uid="{00000000-0005-0000-0000-0000D1070000}"/>
    <cellStyle name="Comma 8 5" xfId="2008" xr:uid="{00000000-0005-0000-0000-0000D2070000}"/>
    <cellStyle name="Comma 8 6" xfId="2009" xr:uid="{00000000-0005-0000-0000-0000D3070000}"/>
    <cellStyle name="Comma 8 7" xfId="2010" xr:uid="{00000000-0005-0000-0000-0000D4070000}"/>
    <cellStyle name="Comma 8 8" xfId="2011" xr:uid="{00000000-0005-0000-0000-0000D5070000}"/>
    <cellStyle name="Comma 8 9" xfId="2012" xr:uid="{00000000-0005-0000-0000-0000D6070000}"/>
    <cellStyle name="Comma 9" xfId="2013" xr:uid="{00000000-0005-0000-0000-0000D7070000}"/>
    <cellStyle name="Comma 9 10" xfId="2014" xr:uid="{00000000-0005-0000-0000-0000D8070000}"/>
    <cellStyle name="Comma 9 100" xfId="2015" xr:uid="{00000000-0005-0000-0000-0000D9070000}"/>
    <cellStyle name="Comma 9 101" xfId="2016" xr:uid="{00000000-0005-0000-0000-0000DA070000}"/>
    <cellStyle name="Comma 9 102" xfId="2017" xr:uid="{00000000-0005-0000-0000-0000DB070000}"/>
    <cellStyle name="Comma 9 103" xfId="2018" xr:uid="{00000000-0005-0000-0000-0000DC070000}"/>
    <cellStyle name="Comma 9 104" xfId="2019" xr:uid="{00000000-0005-0000-0000-0000DD070000}"/>
    <cellStyle name="Comma 9 105" xfId="2020" xr:uid="{00000000-0005-0000-0000-0000DE070000}"/>
    <cellStyle name="Comma 9 106" xfId="2021" xr:uid="{00000000-0005-0000-0000-0000DF070000}"/>
    <cellStyle name="Comma 9 107" xfId="2022" xr:uid="{00000000-0005-0000-0000-0000E0070000}"/>
    <cellStyle name="Comma 9 108" xfId="2023" xr:uid="{00000000-0005-0000-0000-0000E1070000}"/>
    <cellStyle name="Comma 9 109" xfId="2024" xr:uid="{00000000-0005-0000-0000-0000E2070000}"/>
    <cellStyle name="Comma 9 11" xfId="2025" xr:uid="{00000000-0005-0000-0000-0000E3070000}"/>
    <cellStyle name="Comma 9 110" xfId="2026" xr:uid="{00000000-0005-0000-0000-0000E4070000}"/>
    <cellStyle name="Comma 9 12" xfId="2027" xr:uid="{00000000-0005-0000-0000-0000E5070000}"/>
    <cellStyle name="Comma 9 13" xfId="2028" xr:uid="{00000000-0005-0000-0000-0000E6070000}"/>
    <cellStyle name="Comma 9 14" xfId="2029" xr:uid="{00000000-0005-0000-0000-0000E7070000}"/>
    <cellStyle name="Comma 9 15" xfId="2030" xr:uid="{00000000-0005-0000-0000-0000E8070000}"/>
    <cellStyle name="Comma 9 16" xfId="2031" xr:uid="{00000000-0005-0000-0000-0000E9070000}"/>
    <cellStyle name="Comma 9 17" xfId="2032" xr:uid="{00000000-0005-0000-0000-0000EA070000}"/>
    <cellStyle name="Comma 9 18" xfId="2033" xr:uid="{00000000-0005-0000-0000-0000EB070000}"/>
    <cellStyle name="Comma 9 19" xfId="2034" xr:uid="{00000000-0005-0000-0000-0000EC070000}"/>
    <cellStyle name="Comma 9 2" xfId="2035" xr:uid="{00000000-0005-0000-0000-0000ED070000}"/>
    <cellStyle name="Comma 9 2 2" xfId="2036" xr:uid="{00000000-0005-0000-0000-0000EE070000}"/>
    <cellStyle name="Comma 9 20" xfId="2037" xr:uid="{00000000-0005-0000-0000-0000EF070000}"/>
    <cellStyle name="Comma 9 21" xfId="2038" xr:uid="{00000000-0005-0000-0000-0000F0070000}"/>
    <cellStyle name="Comma 9 22" xfId="2039" xr:uid="{00000000-0005-0000-0000-0000F1070000}"/>
    <cellStyle name="Comma 9 23" xfId="2040" xr:uid="{00000000-0005-0000-0000-0000F2070000}"/>
    <cellStyle name="Comma 9 24" xfId="2041" xr:uid="{00000000-0005-0000-0000-0000F3070000}"/>
    <cellStyle name="Comma 9 25" xfId="2042" xr:uid="{00000000-0005-0000-0000-0000F4070000}"/>
    <cellStyle name="Comma 9 26" xfId="2043" xr:uid="{00000000-0005-0000-0000-0000F5070000}"/>
    <cellStyle name="Comma 9 27" xfId="2044" xr:uid="{00000000-0005-0000-0000-0000F6070000}"/>
    <cellStyle name="Comma 9 28" xfId="2045" xr:uid="{00000000-0005-0000-0000-0000F7070000}"/>
    <cellStyle name="Comma 9 29" xfId="2046" xr:uid="{00000000-0005-0000-0000-0000F8070000}"/>
    <cellStyle name="Comma 9 3" xfId="2047" xr:uid="{00000000-0005-0000-0000-0000F9070000}"/>
    <cellStyle name="Comma 9 30" xfId="2048" xr:uid="{00000000-0005-0000-0000-0000FA070000}"/>
    <cellStyle name="Comma 9 31" xfId="2049" xr:uid="{00000000-0005-0000-0000-0000FB070000}"/>
    <cellStyle name="Comma 9 32" xfId="2050" xr:uid="{00000000-0005-0000-0000-0000FC070000}"/>
    <cellStyle name="Comma 9 33" xfId="2051" xr:uid="{00000000-0005-0000-0000-0000FD070000}"/>
    <cellStyle name="Comma 9 34" xfId="2052" xr:uid="{00000000-0005-0000-0000-0000FE070000}"/>
    <cellStyle name="Comma 9 35" xfId="2053" xr:uid="{00000000-0005-0000-0000-0000FF070000}"/>
    <cellStyle name="Comma 9 36" xfId="2054" xr:uid="{00000000-0005-0000-0000-000000080000}"/>
    <cellStyle name="Comma 9 37" xfId="2055" xr:uid="{00000000-0005-0000-0000-000001080000}"/>
    <cellStyle name="Comma 9 38" xfId="2056" xr:uid="{00000000-0005-0000-0000-000002080000}"/>
    <cellStyle name="Comma 9 39" xfId="2057" xr:uid="{00000000-0005-0000-0000-000003080000}"/>
    <cellStyle name="Comma 9 4" xfId="2058" xr:uid="{00000000-0005-0000-0000-000004080000}"/>
    <cellStyle name="Comma 9 40" xfId="2059" xr:uid="{00000000-0005-0000-0000-000005080000}"/>
    <cellStyle name="Comma 9 41" xfId="2060" xr:uid="{00000000-0005-0000-0000-000006080000}"/>
    <cellStyle name="Comma 9 42" xfId="2061" xr:uid="{00000000-0005-0000-0000-000007080000}"/>
    <cellStyle name="Comma 9 43" xfId="2062" xr:uid="{00000000-0005-0000-0000-000008080000}"/>
    <cellStyle name="Comma 9 44" xfId="2063" xr:uid="{00000000-0005-0000-0000-000009080000}"/>
    <cellStyle name="Comma 9 45" xfId="2064" xr:uid="{00000000-0005-0000-0000-00000A080000}"/>
    <cellStyle name="Comma 9 46" xfId="2065" xr:uid="{00000000-0005-0000-0000-00000B080000}"/>
    <cellStyle name="Comma 9 47" xfId="2066" xr:uid="{00000000-0005-0000-0000-00000C080000}"/>
    <cellStyle name="Comma 9 48" xfId="2067" xr:uid="{00000000-0005-0000-0000-00000D080000}"/>
    <cellStyle name="Comma 9 49" xfId="2068" xr:uid="{00000000-0005-0000-0000-00000E080000}"/>
    <cellStyle name="Comma 9 5" xfId="2069" xr:uid="{00000000-0005-0000-0000-00000F080000}"/>
    <cellStyle name="Comma 9 50" xfId="2070" xr:uid="{00000000-0005-0000-0000-000010080000}"/>
    <cellStyle name="Comma 9 51" xfId="2071" xr:uid="{00000000-0005-0000-0000-000011080000}"/>
    <cellStyle name="Comma 9 52" xfId="2072" xr:uid="{00000000-0005-0000-0000-000012080000}"/>
    <cellStyle name="Comma 9 53" xfId="2073" xr:uid="{00000000-0005-0000-0000-000013080000}"/>
    <cellStyle name="Comma 9 54" xfId="2074" xr:uid="{00000000-0005-0000-0000-000014080000}"/>
    <cellStyle name="Comma 9 55" xfId="2075" xr:uid="{00000000-0005-0000-0000-000015080000}"/>
    <cellStyle name="Comma 9 56" xfId="2076" xr:uid="{00000000-0005-0000-0000-000016080000}"/>
    <cellStyle name="Comma 9 57" xfId="2077" xr:uid="{00000000-0005-0000-0000-000017080000}"/>
    <cellStyle name="Comma 9 58" xfId="2078" xr:uid="{00000000-0005-0000-0000-000018080000}"/>
    <cellStyle name="Comma 9 59" xfId="2079" xr:uid="{00000000-0005-0000-0000-000019080000}"/>
    <cellStyle name="Comma 9 6" xfId="2080" xr:uid="{00000000-0005-0000-0000-00001A080000}"/>
    <cellStyle name="Comma 9 60" xfId="2081" xr:uid="{00000000-0005-0000-0000-00001B080000}"/>
    <cellStyle name="Comma 9 61" xfId="2082" xr:uid="{00000000-0005-0000-0000-00001C080000}"/>
    <cellStyle name="Comma 9 62" xfId="2083" xr:uid="{00000000-0005-0000-0000-00001D080000}"/>
    <cellStyle name="Comma 9 63" xfId="2084" xr:uid="{00000000-0005-0000-0000-00001E080000}"/>
    <cellStyle name="Comma 9 64" xfId="2085" xr:uid="{00000000-0005-0000-0000-00001F080000}"/>
    <cellStyle name="Comma 9 65" xfId="2086" xr:uid="{00000000-0005-0000-0000-000020080000}"/>
    <cellStyle name="Comma 9 66" xfId="2087" xr:uid="{00000000-0005-0000-0000-000021080000}"/>
    <cellStyle name="Comma 9 67" xfId="2088" xr:uid="{00000000-0005-0000-0000-000022080000}"/>
    <cellStyle name="Comma 9 68" xfId="2089" xr:uid="{00000000-0005-0000-0000-000023080000}"/>
    <cellStyle name="Comma 9 69" xfId="2090" xr:uid="{00000000-0005-0000-0000-000024080000}"/>
    <cellStyle name="Comma 9 7" xfId="2091" xr:uid="{00000000-0005-0000-0000-000025080000}"/>
    <cellStyle name="Comma 9 70" xfId="2092" xr:uid="{00000000-0005-0000-0000-000026080000}"/>
    <cellStyle name="Comma 9 71" xfId="2093" xr:uid="{00000000-0005-0000-0000-000027080000}"/>
    <cellStyle name="Comma 9 72" xfId="2094" xr:uid="{00000000-0005-0000-0000-000028080000}"/>
    <cellStyle name="Comma 9 73" xfId="2095" xr:uid="{00000000-0005-0000-0000-000029080000}"/>
    <cellStyle name="Comma 9 74" xfId="2096" xr:uid="{00000000-0005-0000-0000-00002A080000}"/>
    <cellStyle name="Comma 9 75" xfId="2097" xr:uid="{00000000-0005-0000-0000-00002B080000}"/>
    <cellStyle name="Comma 9 76" xfId="2098" xr:uid="{00000000-0005-0000-0000-00002C080000}"/>
    <cellStyle name="Comma 9 77" xfId="2099" xr:uid="{00000000-0005-0000-0000-00002D080000}"/>
    <cellStyle name="Comma 9 78" xfId="2100" xr:uid="{00000000-0005-0000-0000-00002E080000}"/>
    <cellStyle name="Comma 9 79" xfId="2101" xr:uid="{00000000-0005-0000-0000-00002F080000}"/>
    <cellStyle name="Comma 9 8" xfId="2102" xr:uid="{00000000-0005-0000-0000-000030080000}"/>
    <cellStyle name="Comma 9 80" xfId="2103" xr:uid="{00000000-0005-0000-0000-000031080000}"/>
    <cellStyle name="Comma 9 81" xfId="2104" xr:uid="{00000000-0005-0000-0000-000032080000}"/>
    <cellStyle name="Comma 9 82" xfId="2105" xr:uid="{00000000-0005-0000-0000-000033080000}"/>
    <cellStyle name="Comma 9 83" xfId="2106" xr:uid="{00000000-0005-0000-0000-000034080000}"/>
    <cellStyle name="Comma 9 84" xfId="2107" xr:uid="{00000000-0005-0000-0000-000035080000}"/>
    <cellStyle name="Comma 9 85" xfId="2108" xr:uid="{00000000-0005-0000-0000-000036080000}"/>
    <cellStyle name="Comma 9 86" xfId="2109" xr:uid="{00000000-0005-0000-0000-000037080000}"/>
    <cellStyle name="Comma 9 87" xfId="2110" xr:uid="{00000000-0005-0000-0000-000038080000}"/>
    <cellStyle name="Comma 9 88" xfId="2111" xr:uid="{00000000-0005-0000-0000-000039080000}"/>
    <cellStyle name="Comma 9 89" xfId="2112" xr:uid="{00000000-0005-0000-0000-00003A080000}"/>
    <cellStyle name="Comma 9 9" xfId="2113" xr:uid="{00000000-0005-0000-0000-00003B080000}"/>
    <cellStyle name="Comma 9 90" xfId="2114" xr:uid="{00000000-0005-0000-0000-00003C080000}"/>
    <cellStyle name="Comma 9 91" xfId="2115" xr:uid="{00000000-0005-0000-0000-00003D080000}"/>
    <cellStyle name="Comma 9 92" xfId="2116" xr:uid="{00000000-0005-0000-0000-00003E080000}"/>
    <cellStyle name="Comma 9 93" xfId="2117" xr:uid="{00000000-0005-0000-0000-00003F080000}"/>
    <cellStyle name="Comma 9 94" xfId="2118" xr:uid="{00000000-0005-0000-0000-000040080000}"/>
    <cellStyle name="Comma 9 95" xfId="2119" xr:uid="{00000000-0005-0000-0000-000041080000}"/>
    <cellStyle name="Comma 9 96" xfId="2120" xr:uid="{00000000-0005-0000-0000-000042080000}"/>
    <cellStyle name="Comma 9 97" xfId="2121" xr:uid="{00000000-0005-0000-0000-000043080000}"/>
    <cellStyle name="Comma 9 98" xfId="2122" xr:uid="{00000000-0005-0000-0000-000044080000}"/>
    <cellStyle name="Comma 9 99" xfId="2123" xr:uid="{00000000-0005-0000-0000-000045080000}"/>
    <cellStyle name="Currency [0] 2" xfId="2124" xr:uid="{00000000-0005-0000-0000-000046080000}"/>
    <cellStyle name="Currency [0] 2 2" xfId="2125" xr:uid="{00000000-0005-0000-0000-000047080000}"/>
    <cellStyle name="Currency 2" xfId="2126" xr:uid="{00000000-0005-0000-0000-000048080000}"/>
    <cellStyle name="Emphasis 1" xfId="2127" xr:uid="{00000000-0005-0000-0000-000049080000}"/>
    <cellStyle name="Emphasis 2" xfId="2128" xr:uid="{00000000-0005-0000-0000-00004A080000}"/>
    <cellStyle name="Emphasis 3" xfId="2129" xr:uid="{00000000-0005-0000-0000-00004B080000}"/>
    <cellStyle name="Explanatory Text 10" xfId="2130" xr:uid="{00000000-0005-0000-0000-00004C080000}"/>
    <cellStyle name="Explanatory Text 11" xfId="2131" xr:uid="{00000000-0005-0000-0000-00004D080000}"/>
    <cellStyle name="Explanatory Text 12" xfId="2132" xr:uid="{00000000-0005-0000-0000-00004E080000}"/>
    <cellStyle name="Explanatory Text 13" xfId="2133" xr:uid="{00000000-0005-0000-0000-00004F080000}"/>
    <cellStyle name="Explanatory Text 14" xfId="2134" xr:uid="{00000000-0005-0000-0000-000050080000}"/>
    <cellStyle name="Explanatory Text 15" xfId="2135" xr:uid="{00000000-0005-0000-0000-000051080000}"/>
    <cellStyle name="Explanatory Text 16" xfId="2136" xr:uid="{00000000-0005-0000-0000-000052080000}"/>
    <cellStyle name="Explanatory Text 17" xfId="2137" xr:uid="{00000000-0005-0000-0000-000053080000}"/>
    <cellStyle name="Explanatory Text 18" xfId="2138" xr:uid="{00000000-0005-0000-0000-000054080000}"/>
    <cellStyle name="Explanatory Text 19" xfId="2139" xr:uid="{00000000-0005-0000-0000-000055080000}"/>
    <cellStyle name="Explanatory Text 2" xfId="2140" xr:uid="{00000000-0005-0000-0000-000056080000}"/>
    <cellStyle name="Explanatory Text 20" xfId="2141" xr:uid="{00000000-0005-0000-0000-000057080000}"/>
    <cellStyle name="Explanatory Text 3" xfId="2142" xr:uid="{00000000-0005-0000-0000-000058080000}"/>
    <cellStyle name="Explanatory Text 4" xfId="2143" xr:uid="{00000000-0005-0000-0000-000059080000}"/>
    <cellStyle name="Explanatory Text 5" xfId="2144" xr:uid="{00000000-0005-0000-0000-00005A080000}"/>
    <cellStyle name="Explanatory Text 6" xfId="2145" xr:uid="{00000000-0005-0000-0000-00005B080000}"/>
    <cellStyle name="Explanatory Text 7" xfId="2146" xr:uid="{00000000-0005-0000-0000-00005C080000}"/>
    <cellStyle name="Explanatory Text 8" xfId="2147" xr:uid="{00000000-0005-0000-0000-00005D080000}"/>
    <cellStyle name="Explanatory Text 9" xfId="2148" xr:uid="{00000000-0005-0000-0000-00005E080000}"/>
    <cellStyle name="Good 10" xfId="2149" xr:uid="{00000000-0005-0000-0000-00005F080000}"/>
    <cellStyle name="Good 11" xfId="2150" xr:uid="{00000000-0005-0000-0000-000060080000}"/>
    <cellStyle name="Good 12" xfId="2151" xr:uid="{00000000-0005-0000-0000-000061080000}"/>
    <cellStyle name="Good 13" xfId="2152" xr:uid="{00000000-0005-0000-0000-000062080000}"/>
    <cellStyle name="Good 14" xfId="2153" xr:uid="{00000000-0005-0000-0000-000063080000}"/>
    <cellStyle name="Good 15" xfId="2154" xr:uid="{00000000-0005-0000-0000-000064080000}"/>
    <cellStyle name="Good 16" xfId="2155" xr:uid="{00000000-0005-0000-0000-000065080000}"/>
    <cellStyle name="Good 17" xfId="2156" xr:uid="{00000000-0005-0000-0000-000066080000}"/>
    <cellStyle name="Good 18" xfId="2157" xr:uid="{00000000-0005-0000-0000-000067080000}"/>
    <cellStyle name="Good 19" xfId="2158" xr:uid="{00000000-0005-0000-0000-000068080000}"/>
    <cellStyle name="Good 2" xfId="2159" xr:uid="{00000000-0005-0000-0000-000069080000}"/>
    <cellStyle name="Good 20" xfId="2160" xr:uid="{00000000-0005-0000-0000-00006A080000}"/>
    <cellStyle name="Good 3" xfId="2161" xr:uid="{00000000-0005-0000-0000-00006B080000}"/>
    <cellStyle name="Good 4" xfId="2162" xr:uid="{00000000-0005-0000-0000-00006C080000}"/>
    <cellStyle name="Good 5" xfId="2163" xr:uid="{00000000-0005-0000-0000-00006D080000}"/>
    <cellStyle name="Good 6" xfId="2164" xr:uid="{00000000-0005-0000-0000-00006E080000}"/>
    <cellStyle name="Good 7" xfId="2165" xr:uid="{00000000-0005-0000-0000-00006F080000}"/>
    <cellStyle name="Good 8" xfId="2166" xr:uid="{00000000-0005-0000-0000-000070080000}"/>
    <cellStyle name="Good 9" xfId="2167" xr:uid="{00000000-0005-0000-0000-000071080000}"/>
    <cellStyle name="Heading 1 10" xfId="2168" xr:uid="{00000000-0005-0000-0000-000072080000}"/>
    <cellStyle name="Heading 1 11" xfId="2169" xr:uid="{00000000-0005-0000-0000-000073080000}"/>
    <cellStyle name="Heading 1 12" xfId="2170" xr:uid="{00000000-0005-0000-0000-000074080000}"/>
    <cellStyle name="Heading 1 13" xfId="2171" xr:uid="{00000000-0005-0000-0000-000075080000}"/>
    <cellStyle name="Heading 1 14" xfId="2172" xr:uid="{00000000-0005-0000-0000-000076080000}"/>
    <cellStyle name="Heading 1 15" xfId="2173" xr:uid="{00000000-0005-0000-0000-000077080000}"/>
    <cellStyle name="Heading 1 16" xfId="2174" xr:uid="{00000000-0005-0000-0000-000078080000}"/>
    <cellStyle name="Heading 1 17" xfId="2175" xr:uid="{00000000-0005-0000-0000-000079080000}"/>
    <cellStyle name="Heading 1 18" xfId="2176" xr:uid="{00000000-0005-0000-0000-00007A080000}"/>
    <cellStyle name="Heading 1 19" xfId="2177" xr:uid="{00000000-0005-0000-0000-00007B080000}"/>
    <cellStyle name="Heading 1 2" xfId="2178" xr:uid="{00000000-0005-0000-0000-00007C080000}"/>
    <cellStyle name="Heading 1 20" xfId="2179" xr:uid="{00000000-0005-0000-0000-00007D080000}"/>
    <cellStyle name="Heading 1 3" xfId="2180" xr:uid="{00000000-0005-0000-0000-00007E080000}"/>
    <cellStyle name="Heading 1 4" xfId="2181" xr:uid="{00000000-0005-0000-0000-00007F080000}"/>
    <cellStyle name="Heading 1 5" xfId="2182" xr:uid="{00000000-0005-0000-0000-000080080000}"/>
    <cellStyle name="Heading 1 6" xfId="2183" xr:uid="{00000000-0005-0000-0000-000081080000}"/>
    <cellStyle name="Heading 1 7" xfId="2184" xr:uid="{00000000-0005-0000-0000-000082080000}"/>
    <cellStyle name="Heading 1 8" xfId="2185" xr:uid="{00000000-0005-0000-0000-000083080000}"/>
    <cellStyle name="Heading 1 9" xfId="2186" xr:uid="{00000000-0005-0000-0000-000084080000}"/>
    <cellStyle name="Heading 2 10" xfId="2187" xr:uid="{00000000-0005-0000-0000-000085080000}"/>
    <cellStyle name="Heading 2 11" xfId="2188" xr:uid="{00000000-0005-0000-0000-000086080000}"/>
    <cellStyle name="Heading 2 12" xfId="2189" xr:uid="{00000000-0005-0000-0000-000087080000}"/>
    <cellStyle name="Heading 2 13" xfId="2190" xr:uid="{00000000-0005-0000-0000-000088080000}"/>
    <cellStyle name="Heading 2 14" xfId="2191" xr:uid="{00000000-0005-0000-0000-000089080000}"/>
    <cellStyle name="Heading 2 15" xfId="2192" xr:uid="{00000000-0005-0000-0000-00008A080000}"/>
    <cellStyle name="Heading 2 16" xfId="2193" xr:uid="{00000000-0005-0000-0000-00008B080000}"/>
    <cellStyle name="Heading 2 17" xfId="2194" xr:uid="{00000000-0005-0000-0000-00008C080000}"/>
    <cellStyle name="Heading 2 18" xfId="2195" xr:uid="{00000000-0005-0000-0000-00008D080000}"/>
    <cellStyle name="Heading 2 19" xfId="2196" xr:uid="{00000000-0005-0000-0000-00008E080000}"/>
    <cellStyle name="Heading 2 2" xfId="2197" xr:uid="{00000000-0005-0000-0000-00008F080000}"/>
    <cellStyle name="Heading 2 20" xfId="2198" xr:uid="{00000000-0005-0000-0000-000090080000}"/>
    <cellStyle name="Heading 2 3" xfId="2199" xr:uid="{00000000-0005-0000-0000-000091080000}"/>
    <cellStyle name="Heading 2 4" xfId="2200" xr:uid="{00000000-0005-0000-0000-000092080000}"/>
    <cellStyle name="Heading 2 5" xfId="2201" xr:uid="{00000000-0005-0000-0000-000093080000}"/>
    <cellStyle name="Heading 2 6" xfId="2202" xr:uid="{00000000-0005-0000-0000-000094080000}"/>
    <cellStyle name="Heading 2 7" xfId="2203" xr:uid="{00000000-0005-0000-0000-000095080000}"/>
    <cellStyle name="Heading 2 8" xfId="2204" xr:uid="{00000000-0005-0000-0000-000096080000}"/>
    <cellStyle name="Heading 2 9" xfId="2205" xr:uid="{00000000-0005-0000-0000-000097080000}"/>
    <cellStyle name="Heading 3 10" xfId="2206" xr:uid="{00000000-0005-0000-0000-000098080000}"/>
    <cellStyle name="Heading 3 11" xfId="2207" xr:uid="{00000000-0005-0000-0000-000099080000}"/>
    <cellStyle name="Heading 3 12" xfId="2208" xr:uid="{00000000-0005-0000-0000-00009A080000}"/>
    <cellStyle name="Heading 3 13" xfId="2209" xr:uid="{00000000-0005-0000-0000-00009B080000}"/>
    <cellStyle name="Heading 3 14" xfId="2210" xr:uid="{00000000-0005-0000-0000-00009C080000}"/>
    <cellStyle name="Heading 3 15" xfId="2211" xr:uid="{00000000-0005-0000-0000-00009D080000}"/>
    <cellStyle name="Heading 3 16" xfId="2212" xr:uid="{00000000-0005-0000-0000-00009E080000}"/>
    <cellStyle name="Heading 3 17" xfId="2213" xr:uid="{00000000-0005-0000-0000-00009F080000}"/>
    <cellStyle name="Heading 3 18" xfId="2214" xr:uid="{00000000-0005-0000-0000-0000A0080000}"/>
    <cellStyle name="Heading 3 19" xfId="2215" xr:uid="{00000000-0005-0000-0000-0000A1080000}"/>
    <cellStyle name="Heading 3 2" xfId="2216" xr:uid="{00000000-0005-0000-0000-0000A2080000}"/>
    <cellStyle name="Heading 3 2 2" xfId="2217" xr:uid="{00000000-0005-0000-0000-0000A3080000}"/>
    <cellStyle name="Heading 3 20" xfId="2218" xr:uid="{00000000-0005-0000-0000-0000A4080000}"/>
    <cellStyle name="Heading 3 3" xfId="2219" xr:uid="{00000000-0005-0000-0000-0000A5080000}"/>
    <cellStyle name="Heading 3 4" xfId="2220" xr:uid="{00000000-0005-0000-0000-0000A6080000}"/>
    <cellStyle name="Heading 3 5" xfId="2221" xr:uid="{00000000-0005-0000-0000-0000A7080000}"/>
    <cellStyle name="Heading 3 6" xfId="2222" xr:uid="{00000000-0005-0000-0000-0000A8080000}"/>
    <cellStyle name="Heading 3 7" xfId="2223" xr:uid="{00000000-0005-0000-0000-0000A9080000}"/>
    <cellStyle name="Heading 3 8" xfId="2224" xr:uid="{00000000-0005-0000-0000-0000AA080000}"/>
    <cellStyle name="Heading 3 9" xfId="2225" xr:uid="{00000000-0005-0000-0000-0000AB080000}"/>
    <cellStyle name="Heading 4 10" xfId="2226" xr:uid="{00000000-0005-0000-0000-0000AC080000}"/>
    <cellStyle name="Heading 4 11" xfId="2227" xr:uid="{00000000-0005-0000-0000-0000AD080000}"/>
    <cellStyle name="Heading 4 12" xfId="2228" xr:uid="{00000000-0005-0000-0000-0000AE080000}"/>
    <cellStyle name="Heading 4 13" xfId="2229" xr:uid="{00000000-0005-0000-0000-0000AF080000}"/>
    <cellStyle name="Heading 4 14" xfId="2230" xr:uid="{00000000-0005-0000-0000-0000B0080000}"/>
    <cellStyle name="Heading 4 15" xfId="2231" xr:uid="{00000000-0005-0000-0000-0000B1080000}"/>
    <cellStyle name="Heading 4 16" xfId="2232" xr:uid="{00000000-0005-0000-0000-0000B2080000}"/>
    <cellStyle name="Heading 4 17" xfId="2233" xr:uid="{00000000-0005-0000-0000-0000B3080000}"/>
    <cellStyle name="Heading 4 18" xfId="2234" xr:uid="{00000000-0005-0000-0000-0000B4080000}"/>
    <cellStyle name="Heading 4 19" xfId="2235" xr:uid="{00000000-0005-0000-0000-0000B5080000}"/>
    <cellStyle name="Heading 4 2" xfId="2236" xr:uid="{00000000-0005-0000-0000-0000B6080000}"/>
    <cellStyle name="Heading 4 20" xfId="2237" xr:uid="{00000000-0005-0000-0000-0000B7080000}"/>
    <cellStyle name="Heading 4 3" xfId="2238" xr:uid="{00000000-0005-0000-0000-0000B8080000}"/>
    <cellStyle name="Heading 4 4" xfId="2239" xr:uid="{00000000-0005-0000-0000-0000B9080000}"/>
    <cellStyle name="Heading 4 5" xfId="2240" xr:uid="{00000000-0005-0000-0000-0000BA080000}"/>
    <cellStyle name="Heading 4 6" xfId="2241" xr:uid="{00000000-0005-0000-0000-0000BB080000}"/>
    <cellStyle name="Heading 4 7" xfId="2242" xr:uid="{00000000-0005-0000-0000-0000BC080000}"/>
    <cellStyle name="Heading 4 8" xfId="2243" xr:uid="{00000000-0005-0000-0000-0000BD080000}"/>
    <cellStyle name="Heading 4 9" xfId="2244" xr:uid="{00000000-0005-0000-0000-0000BE080000}"/>
    <cellStyle name="Input 10" xfId="2245" xr:uid="{00000000-0005-0000-0000-0000BF080000}"/>
    <cellStyle name="Input 11" xfId="2246" xr:uid="{00000000-0005-0000-0000-0000C0080000}"/>
    <cellStyle name="Input 12" xfId="2247" xr:uid="{00000000-0005-0000-0000-0000C1080000}"/>
    <cellStyle name="Input 13" xfId="2248" xr:uid="{00000000-0005-0000-0000-0000C2080000}"/>
    <cellStyle name="Input 14" xfId="2249" xr:uid="{00000000-0005-0000-0000-0000C3080000}"/>
    <cellStyle name="Input 15" xfId="2250" xr:uid="{00000000-0005-0000-0000-0000C4080000}"/>
    <cellStyle name="Input 16" xfId="2251" xr:uid="{00000000-0005-0000-0000-0000C5080000}"/>
    <cellStyle name="Input 17" xfId="2252" xr:uid="{00000000-0005-0000-0000-0000C6080000}"/>
    <cellStyle name="Input 18" xfId="2253" xr:uid="{00000000-0005-0000-0000-0000C7080000}"/>
    <cellStyle name="Input 19" xfId="2254" xr:uid="{00000000-0005-0000-0000-0000C8080000}"/>
    <cellStyle name="Input 2" xfId="2255" xr:uid="{00000000-0005-0000-0000-0000C9080000}"/>
    <cellStyle name="Input 20" xfId="2256" xr:uid="{00000000-0005-0000-0000-0000CA080000}"/>
    <cellStyle name="Input 3" xfId="2257" xr:uid="{00000000-0005-0000-0000-0000CB080000}"/>
    <cellStyle name="Input 4" xfId="2258" xr:uid="{00000000-0005-0000-0000-0000CC080000}"/>
    <cellStyle name="Input 5" xfId="2259" xr:uid="{00000000-0005-0000-0000-0000CD080000}"/>
    <cellStyle name="Input 6" xfId="2260" xr:uid="{00000000-0005-0000-0000-0000CE080000}"/>
    <cellStyle name="Input 7" xfId="2261" xr:uid="{00000000-0005-0000-0000-0000CF080000}"/>
    <cellStyle name="Input 8" xfId="2262" xr:uid="{00000000-0005-0000-0000-0000D0080000}"/>
    <cellStyle name="Input 9" xfId="2263" xr:uid="{00000000-0005-0000-0000-0000D1080000}"/>
    <cellStyle name="Judul" xfId="2264" xr:uid="{00000000-0005-0000-0000-0000D2080000}"/>
    <cellStyle name="Keluaran" xfId="2265" xr:uid="{00000000-0005-0000-0000-0000D3080000}"/>
    <cellStyle name="Keluaran 10" xfId="2266" xr:uid="{00000000-0005-0000-0000-0000D4080000}"/>
    <cellStyle name="Keluaran 11" xfId="2267" xr:uid="{00000000-0005-0000-0000-0000D5080000}"/>
    <cellStyle name="Keluaran 12" xfId="2268" xr:uid="{00000000-0005-0000-0000-0000D6080000}"/>
    <cellStyle name="Keluaran 13" xfId="2269" xr:uid="{00000000-0005-0000-0000-0000D7080000}"/>
    <cellStyle name="Keluaran 14" xfId="2270" xr:uid="{00000000-0005-0000-0000-0000D8080000}"/>
    <cellStyle name="Keluaran 15" xfId="2271" xr:uid="{00000000-0005-0000-0000-0000D9080000}"/>
    <cellStyle name="Keluaran 16" xfId="2272" xr:uid="{00000000-0005-0000-0000-0000DA080000}"/>
    <cellStyle name="Keluaran 17" xfId="2273" xr:uid="{00000000-0005-0000-0000-0000DB080000}"/>
    <cellStyle name="Keluaran 18" xfId="2274" xr:uid="{00000000-0005-0000-0000-0000DC080000}"/>
    <cellStyle name="Keluaran 19" xfId="2275" xr:uid="{00000000-0005-0000-0000-0000DD080000}"/>
    <cellStyle name="Keluaran 2" xfId="2276" xr:uid="{00000000-0005-0000-0000-0000DE080000}"/>
    <cellStyle name="Keluaran 20" xfId="2277" xr:uid="{00000000-0005-0000-0000-0000DF080000}"/>
    <cellStyle name="Keluaran 21" xfId="2278" xr:uid="{00000000-0005-0000-0000-0000E0080000}"/>
    <cellStyle name="Keluaran 22" xfId="2279" xr:uid="{00000000-0005-0000-0000-0000E1080000}"/>
    <cellStyle name="Keluaran 23" xfId="2280" xr:uid="{00000000-0005-0000-0000-0000E2080000}"/>
    <cellStyle name="Keluaran 24" xfId="2281" xr:uid="{00000000-0005-0000-0000-0000E3080000}"/>
    <cellStyle name="Keluaran 25" xfId="2282" xr:uid="{00000000-0005-0000-0000-0000E4080000}"/>
    <cellStyle name="Keluaran 26" xfId="2283" xr:uid="{00000000-0005-0000-0000-0000E5080000}"/>
    <cellStyle name="Keluaran 27" xfId="2284" xr:uid="{00000000-0005-0000-0000-0000E6080000}"/>
    <cellStyle name="Keluaran 28" xfId="2285" xr:uid="{00000000-0005-0000-0000-0000E7080000}"/>
    <cellStyle name="Keluaran 29" xfId="2286" xr:uid="{00000000-0005-0000-0000-0000E8080000}"/>
    <cellStyle name="Keluaran 3" xfId="2287" xr:uid="{00000000-0005-0000-0000-0000E9080000}"/>
    <cellStyle name="Keluaran 30" xfId="2288" xr:uid="{00000000-0005-0000-0000-0000EA080000}"/>
    <cellStyle name="Keluaran 31" xfId="2289" xr:uid="{00000000-0005-0000-0000-0000EB080000}"/>
    <cellStyle name="Keluaran 32" xfId="2290" xr:uid="{00000000-0005-0000-0000-0000EC080000}"/>
    <cellStyle name="Keluaran 33" xfId="2291" xr:uid="{00000000-0005-0000-0000-0000ED080000}"/>
    <cellStyle name="Keluaran 34" xfId="2292" xr:uid="{00000000-0005-0000-0000-0000EE080000}"/>
    <cellStyle name="Keluaran 35" xfId="2293" xr:uid="{00000000-0005-0000-0000-0000EF080000}"/>
    <cellStyle name="Keluaran 36" xfId="2294" xr:uid="{00000000-0005-0000-0000-0000F0080000}"/>
    <cellStyle name="Keluaran 37" xfId="2295" xr:uid="{00000000-0005-0000-0000-0000F1080000}"/>
    <cellStyle name="Keluaran 38" xfId="2296" xr:uid="{00000000-0005-0000-0000-0000F2080000}"/>
    <cellStyle name="Keluaran 39" xfId="2297" xr:uid="{00000000-0005-0000-0000-0000F3080000}"/>
    <cellStyle name="Keluaran 4" xfId="2298" xr:uid="{00000000-0005-0000-0000-0000F4080000}"/>
    <cellStyle name="Keluaran 40" xfId="2299" xr:uid="{00000000-0005-0000-0000-0000F5080000}"/>
    <cellStyle name="Keluaran 41" xfId="2300" xr:uid="{00000000-0005-0000-0000-0000F6080000}"/>
    <cellStyle name="Keluaran 42" xfId="2301" xr:uid="{00000000-0005-0000-0000-0000F7080000}"/>
    <cellStyle name="Keluaran 43" xfId="2302" xr:uid="{00000000-0005-0000-0000-0000F8080000}"/>
    <cellStyle name="Keluaran 44" xfId="2303" xr:uid="{00000000-0005-0000-0000-0000F9080000}"/>
    <cellStyle name="Keluaran 45" xfId="2304" xr:uid="{00000000-0005-0000-0000-0000FA080000}"/>
    <cellStyle name="Keluaran 46" xfId="2305" xr:uid="{00000000-0005-0000-0000-0000FB080000}"/>
    <cellStyle name="Keluaran 47" xfId="2306" xr:uid="{00000000-0005-0000-0000-0000FC080000}"/>
    <cellStyle name="Keluaran 48" xfId="2307" xr:uid="{00000000-0005-0000-0000-0000FD080000}"/>
    <cellStyle name="Keluaran 49" xfId="2308" xr:uid="{00000000-0005-0000-0000-0000FE080000}"/>
    <cellStyle name="Keluaran 5" xfId="2309" xr:uid="{00000000-0005-0000-0000-0000FF080000}"/>
    <cellStyle name="Keluaran 50" xfId="2310" xr:uid="{00000000-0005-0000-0000-000000090000}"/>
    <cellStyle name="Keluaran 51" xfId="2311" xr:uid="{00000000-0005-0000-0000-000001090000}"/>
    <cellStyle name="Keluaran 52" xfId="2312" xr:uid="{00000000-0005-0000-0000-000002090000}"/>
    <cellStyle name="Keluaran 53" xfId="2313" xr:uid="{00000000-0005-0000-0000-000003090000}"/>
    <cellStyle name="Keluaran 54" xfId="2314" xr:uid="{00000000-0005-0000-0000-000004090000}"/>
    <cellStyle name="Keluaran 55" xfId="2315" xr:uid="{00000000-0005-0000-0000-000005090000}"/>
    <cellStyle name="Keluaran 56" xfId="2316" xr:uid="{00000000-0005-0000-0000-000006090000}"/>
    <cellStyle name="Keluaran 57" xfId="2317" xr:uid="{00000000-0005-0000-0000-000007090000}"/>
    <cellStyle name="Keluaran 58" xfId="2318" xr:uid="{00000000-0005-0000-0000-000008090000}"/>
    <cellStyle name="Keluaran 59" xfId="2319" xr:uid="{00000000-0005-0000-0000-000009090000}"/>
    <cellStyle name="Keluaran 6" xfId="2320" xr:uid="{00000000-0005-0000-0000-00000A090000}"/>
    <cellStyle name="Keluaran 60" xfId="2321" xr:uid="{00000000-0005-0000-0000-00000B090000}"/>
    <cellStyle name="Keluaran 61" xfId="2322" xr:uid="{00000000-0005-0000-0000-00000C090000}"/>
    <cellStyle name="Keluaran 62" xfId="2323" xr:uid="{00000000-0005-0000-0000-00000D090000}"/>
    <cellStyle name="Keluaran 63" xfId="2324" xr:uid="{00000000-0005-0000-0000-00000E090000}"/>
    <cellStyle name="Keluaran 64" xfId="2325" xr:uid="{00000000-0005-0000-0000-00000F090000}"/>
    <cellStyle name="Keluaran 65" xfId="2326" xr:uid="{00000000-0005-0000-0000-000010090000}"/>
    <cellStyle name="Keluaran 66" xfId="2327" xr:uid="{00000000-0005-0000-0000-000011090000}"/>
    <cellStyle name="Keluaran 67" xfId="2328" xr:uid="{00000000-0005-0000-0000-000012090000}"/>
    <cellStyle name="Keluaran 68" xfId="2329" xr:uid="{00000000-0005-0000-0000-000013090000}"/>
    <cellStyle name="Keluaran 69" xfId="2330" xr:uid="{00000000-0005-0000-0000-000014090000}"/>
    <cellStyle name="Keluaran 7" xfId="2331" xr:uid="{00000000-0005-0000-0000-000015090000}"/>
    <cellStyle name="Keluaran 70" xfId="2332" xr:uid="{00000000-0005-0000-0000-000016090000}"/>
    <cellStyle name="Keluaran 71" xfId="2333" xr:uid="{00000000-0005-0000-0000-000017090000}"/>
    <cellStyle name="Keluaran 72" xfId="2334" xr:uid="{00000000-0005-0000-0000-000018090000}"/>
    <cellStyle name="Keluaran 73" xfId="2335" xr:uid="{00000000-0005-0000-0000-000019090000}"/>
    <cellStyle name="Keluaran 74" xfId="2336" xr:uid="{00000000-0005-0000-0000-00001A090000}"/>
    <cellStyle name="Keluaran 8" xfId="2337" xr:uid="{00000000-0005-0000-0000-00001B090000}"/>
    <cellStyle name="Keluaran 9" xfId="2338" xr:uid="{00000000-0005-0000-0000-00001C090000}"/>
    <cellStyle name="Linked Cell 10" xfId="2339" xr:uid="{00000000-0005-0000-0000-00001D090000}"/>
    <cellStyle name="Linked Cell 11" xfId="2340" xr:uid="{00000000-0005-0000-0000-00001E090000}"/>
    <cellStyle name="Linked Cell 12" xfId="2341" xr:uid="{00000000-0005-0000-0000-00001F090000}"/>
    <cellStyle name="Linked Cell 13" xfId="2342" xr:uid="{00000000-0005-0000-0000-000020090000}"/>
    <cellStyle name="Linked Cell 14" xfId="2343" xr:uid="{00000000-0005-0000-0000-000021090000}"/>
    <cellStyle name="Linked Cell 15" xfId="2344" xr:uid="{00000000-0005-0000-0000-000022090000}"/>
    <cellStyle name="Linked Cell 16" xfId="2345" xr:uid="{00000000-0005-0000-0000-000023090000}"/>
    <cellStyle name="Linked Cell 17" xfId="2346" xr:uid="{00000000-0005-0000-0000-000024090000}"/>
    <cellStyle name="Linked Cell 18" xfId="2347" xr:uid="{00000000-0005-0000-0000-000025090000}"/>
    <cellStyle name="Linked Cell 19" xfId="2348" xr:uid="{00000000-0005-0000-0000-000026090000}"/>
    <cellStyle name="Linked Cell 2" xfId="2349" xr:uid="{00000000-0005-0000-0000-000027090000}"/>
    <cellStyle name="Linked Cell 20" xfId="2350" xr:uid="{00000000-0005-0000-0000-000028090000}"/>
    <cellStyle name="Linked Cell 3" xfId="2351" xr:uid="{00000000-0005-0000-0000-000029090000}"/>
    <cellStyle name="Linked Cell 4" xfId="2352" xr:uid="{00000000-0005-0000-0000-00002A090000}"/>
    <cellStyle name="Linked Cell 5" xfId="2353" xr:uid="{00000000-0005-0000-0000-00002B090000}"/>
    <cellStyle name="Linked Cell 6" xfId="2354" xr:uid="{00000000-0005-0000-0000-00002C090000}"/>
    <cellStyle name="Linked Cell 7" xfId="2355" xr:uid="{00000000-0005-0000-0000-00002D090000}"/>
    <cellStyle name="Linked Cell 8" xfId="2356" xr:uid="{00000000-0005-0000-0000-00002E090000}"/>
    <cellStyle name="Linked Cell 9" xfId="2357" xr:uid="{00000000-0005-0000-0000-00002F090000}"/>
    <cellStyle name="Masukan" xfId="2358" xr:uid="{00000000-0005-0000-0000-000030090000}"/>
    <cellStyle name="Masukan 10" xfId="2359" xr:uid="{00000000-0005-0000-0000-000031090000}"/>
    <cellStyle name="Masukan 11" xfId="2360" xr:uid="{00000000-0005-0000-0000-000032090000}"/>
    <cellStyle name="Masukan 12" xfId="2361" xr:uid="{00000000-0005-0000-0000-000033090000}"/>
    <cellStyle name="Masukan 13" xfId="2362" xr:uid="{00000000-0005-0000-0000-000034090000}"/>
    <cellStyle name="Masukan 14" xfId="2363" xr:uid="{00000000-0005-0000-0000-000035090000}"/>
    <cellStyle name="Masukan 15" xfId="2364" xr:uid="{00000000-0005-0000-0000-000036090000}"/>
    <cellStyle name="Masukan 16" xfId="2365" xr:uid="{00000000-0005-0000-0000-000037090000}"/>
    <cellStyle name="Masukan 17" xfId="2366" xr:uid="{00000000-0005-0000-0000-000038090000}"/>
    <cellStyle name="Masukan 18" xfId="2367" xr:uid="{00000000-0005-0000-0000-000039090000}"/>
    <cellStyle name="Masukan 19" xfId="2368" xr:uid="{00000000-0005-0000-0000-00003A090000}"/>
    <cellStyle name="Masukan 2" xfId="2369" xr:uid="{00000000-0005-0000-0000-00003B090000}"/>
    <cellStyle name="Masukan 20" xfId="2370" xr:uid="{00000000-0005-0000-0000-00003C090000}"/>
    <cellStyle name="Masukan 21" xfId="2371" xr:uid="{00000000-0005-0000-0000-00003D090000}"/>
    <cellStyle name="Masukan 22" xfId="2372" xr:uid="{00000000-0005-0000-0000-00003E090000}"/>
    <cellStyle name="Masukan 23" xfId="2373" xr:uid="{00000000-0005-0000-0000-00003F090000}"/>
    <cellStyle name="Masukan 24" xfId="2374" xr:uid="{00000000-0005-0000-0000-000040090000}"/>
    <cellStyle name="Masukan 25" xfId="2375" xr:uid="{00000000-0005-0000-0000-000041090000}"/>
    <cellStyle name="Masukan 26" xfId="2376" xr:uid="{00000000-0005-0000-0000-000042090000}"/>
    <cellStyle name="Masukan 27" xfId="2377" xr:uid="{00000000-0005-0000-0000-000043090000}"/>
    <cellStyle name="Masukan 28" xfId="2378" xr:uid="{00000000-0005-0000-0000-000044090000}"/>
    <cellStyle name="Masukan 29" xfId="2379" xr:uid="{00000000-0005-0000-0000-000045090000}"/>
    <cellStyle name="Masukan 3" xfId="2380" xr:uid="{00000000-0005-0000-0000-000046090000}"/>
    <cellStyle name="Masukan 30" xfId="2381" xr:uid="{00000000-0005-0000-0000-000047090000}"/>
    <cellStyle name="Masukan 31" xfId="2382" xr:uid="{00000000-0005-0000-0000-000048090000}"/>
    <cellStyle name="Masukan 32" xfId="2383" xr:uid="{00000000-0005-0000-0000-000049090000}"/>
    <cellStyle name="Masukan 33" xfId="2384" xr:uid="{00000000-0005-0000-0000-00004A090000}"/>
    <cellStyle name="Masukan 34" xfId="2385" xr:uid="{00000000-0005-0000-0000-00004B090000}"/>
    <cellStyle name="Masukan 35" xfId="2386" xr:uid="{00000000-0005-0000-0000-00004C090000}"/>
    <cellStyle name="Masukan 36" xfId="2387" xr:uid="{00000000-0005-0000-0000-00004D090000}"/>
    <cellStyle name="Masukan 37" xfId="2388" xr:uid="{00000000-0005-0000-0000-00004E090000}"/>
    <cellStyle name="Masukan 38" xfId="2389" xr:uid="{00000000-0005-0000-0000-00004F090000}"/>
    <cellStyle name="Masukan 39" xfId="2390" xr:uid="{00000000-0005-0000-0000-000050090000}"/>
    <cellStyle name="Masukan 4" xfId="2391" xr:uid="{00000000-0005-0000-0000-000051090000}"/>
    <cellStyle name="Masukan 40" xfId="2392" xr:uid="{00000000-0005-0000-0000-000052090000}"/>
    <cellStyle name="Masukan 41" xfId="2393" xr:uid="{00000000-0005-0000-0000-000053090000}"/>
    <cellStyle name="Masukan 42" xfId="2394" xr:uid="{00000000-0005-0000-0000-000054090000}"/>
    <cellStyle name="Masukan 43" xfId="2395" xr:uid="{00000000-0005-0000-0000-000055090000}"/>
    <cellStyle name="Masukan 44" xfId="2396" xr:uid="{00000000-0005-0000-0000-000056090000}"/>
    <cellStyle name="Masukan 45" xfId="2397" xr:uid="{00000000-0005-0000-0000-000057090000}"/>
    <cellStyle name="Masukan 46" xfId="2398" xr:uid="{00000000-0005-0000-0000-000058090000}"/>
    <cellStyle name="Masukan 47" xfId="2399" xr:uid="{00000000-0005-0000-0000-000059090000}"/>
    <cellStyle name="Masukan 48" xfId="2400" xr:uid="{00000000-0005-0000-0000-00005A090000}"/>
    <cellStyle name="Masukan 49" xfId="2401" xr:uid="{00000000-0005-0000-0000-00005B090000}"/>
    <cellStyle name="Masukan 5" xfId="2402" xr:uid="{00000000-0005-0000-0000-00005C090000}"/>
    <cellStyle name="Masukan 50" xfId="2403" xr:uid="{00000000-0005-0000-0000-00005D090000}"/>
    <cellStyle name="Masukan 51" xfId="2404" xr:uid="{00000000-0005-0000-0000-00005E090000}"/>
    <cellStyle name="Masukan 52" xfId="2405" xr:uid="{00000000-0005-0000-0000-00005F090000}"/>
    <cellStyle name="Masukan 53" xfId="2406" xr:uid="{00000000-0005-0000-0000-000060090000}"/>
    <cellStyle name="Masukan 54" xfId="2407" xr:uid="{00000000-0005-0000-0000-000061090000}"/>
    <cellStyle name="Masukan 55" xfId="2408" xr:uid="{00000000-0005-0000-0000-000062090000}"/>
    <cellStyle name="Masukan 56" xfId="2409" xr:uid="{00000000-0005-0000-0000-000063090000}"/>
    <cellStyle name="Masukan 57" xfId="2410" xr:uid="{00000000-0005-0000-0000-000064090000}"/>
    <cellStyle name="Masukan 58" xfId="2411" xr:uid="{00000000-0005-0000-0000-000065090000}"/>
    <cellStyle name="Masukan 59" xfId="2412" xr:uid="{00000000-0005-0000-0000-000066090000}"/>
    <cellStyle name="Masukan 6" xfId="2413" xr:uid="{00000000-0005-0000-0000-000067090000}"/>
    <cellStyle name="Masukan 60" xfId="2414" xr:uid="{00000000-0005-0000-0000-000068090000}"/>
    <cellStyle name="Masukan 61" xfId="2415" xr:uid="{00000000-0005-0000-0000-000069090000}"/>
    <cellStyle name="Masukan 62" xfId="2416" xr:uid="{00000000-0005-0000-0000-00006A090000}"/>
    <cellStyle name="Masukan 63" xfId="2417" xr:uid="{00000000-0005-0000-0000-00006B090000}"/>
    <cellStyle name="Masukan 64" xfId="2418" xr:uid="{00000000-0005-0000-0000-00006C090000}"/>
    <cellStyle name="Masukan 65" xfId="2419" xr:uid="{00000000-0005-0000-0000-00006D090000}"/>
    <cellStyle name="Masukan 66" xfId="2420" xr:uid="{00000000-0005-0000-0000-00006E090000}"/>
    <cellStyle name="Masukan 67" xfId="2421" xr:uid="{00000000-0005-0000-0000-00006F090000}"/>
    <cellStyle name="Masukan 68" xfId="2422" xr:uid="{00000000-0005-0000-0000-000070090000}"/>
    <cellStyle name="Masukan 69" xfId="2423" xr:uid="{00000000-0005-0000-0000-000071090000}"/>
    <cellStyle name="Masukan 7" xfId="2424" xr:uid="{00000000-0005-0000-0000-000072090000}"/>
    <cellStyle name="Masukan 70" xfId="2425" xr:uid="{00000000-0005-0000-0000-000073090000}"/>
    <cellStyle name="Masukan 71" xfId="2426" xr:uid="{00000000-0005-0000-0000-000074090000}"/>
    <cellStyle name="Masukan 72" xfId="2427" xr:uid="{00000000-0005-0000-0000-000075090000}"/>
    <cellStyle name="Masukan 73" xfId="2428" xr:uid="{00000000-0005-0000-0000-000076090000}"/>
    <cellStyle name="Masukan 74" xfId="2429" xr:uid="{00000000-0005-0000-0000-000077090000}"/>
    <cellStyle name="Masukan 8" xfId="2430" xr:uid="{00000000-0005-0000-0000-000078090000}"/>
    <cellStyle name="Masukan 9" xfId="2431" xr:uid="{00000000-0005-0000-0000-000079090000}"/>
    <cellStyle name="Netral" xfId="2432" xr:uid="{00000000-0005-0000-0000-00007A090000}"/>
    <cellStyle name="Neutral 10" xfId="2433" xr:uid="{00000000-0005-0000-0000-00007B090000}"/>
    <cellStyle name="Neutral 11" xfId="2434" xr:uid="{00000000-0005-0000-0000-00007C090000}"/>
    <cellStyle name="Neutral 12" xfId="2435" xr:uid="{00000000-0005-0000-0000-00007D090000}"/>
    <cellStyle name="Neutral 13" xfId="2436" xr:uid="{00000000-0005-0000-0000-00007E090000}"/>
    <cellStyle name="Neutral 14" xfId="2437" xr:uid="{00000000-0005-0000-0000-00007F090000}"/>
    <cellStyle name="Neutral 15" xfId="2438" xr:uid="{00000000-0005-0000-0000-000080090000}"/>
    <cellStyle name="Neutral 16" xfId="2439" xr:uid="{00000000-0005-0000-0000-000081090000}"/>
    <cellStyle name="Neutral 17" xfId="2440" xr:uid="{00000000-0005-0000-0000-000082090000}"/>
    <cellStyle name="Neutral 18" xfId="2441" xr:uid="{00000000-0005-0000-0000-000083090000}"/>
    <cellStyle name="Neutral 19" xfId="2442" xr:uid="{00000000-0005-0000-0000-000084090000}"/>
    <cellStyle name="Neutral 2" xfId="2443" xr:uid="{00000000-0005-0000-0000-000085090000}"/>
    <cellStyle name="Neutral 20" xfId="2444" xr:uid="{00000000-0005-0000-0000-000086090000}"/>
    <cellStyle name="Neutral 3" xfId="2445" xr:uid="{00000000-0005-0000-0000-000087090000}"/>
    <cellStyle name="Neutral 4" xfId="2446" xr:uid="{00000000-0005-0000-0000-000088090000}"/>
    <cellStyle name="Neutral 5" xfId="2447" xr:uid="{00000000-0005-0000-0000-000089090000}"/>
    <cellStyle name="Neutral 6" xfId="2448" xr:uid="{00000000-0005-0000-0000-00008A090000}"/>
    <cellStyle name="Neutral 7" xfId="2449" xr:uid="{00000000-0005-0000-0000-00008B090000}"/>
    <cellStyle name="Neutral 8" xfId="2450" xr:uid="{00000000-0005-0000-0000-00008C090000}"/>
    <cellStyle name="Neutral 9" xfId="2451" xr:uid="{00000000-0005-0000-0000-00008D090000}"/>
    <cellStyle name="Normal" xfId="0" builtinId="0"/>
    <cellStyle name="Normal 10" xfId="2452" xr:uid="{00000000-0005-0000-0000-00008F090000}"/>
    <cellStyle name="Normal 10 10" xfId="2453" xr:uid="{00000000-0005-0000-0000-000090090000}"/>
    <cellStyle name="Normal 10 11" xfId="2454" xr:uid="{00000000-0005-0000-0000-000091090000}"/>
    <cellStyle name="Normal 10 12" xfId="2455" xr:uid="{00000000-0005-0000-0000-000092090000}"/>
    <cellStyle name="Normal 10 13" xfId="2456" xr:uid="{00000000-0005-0000-0000-000093090000}"/>
    <cellStyle name="Normal 10 14" xfId="2457" xr:uid="{00000000-0005-0000-0000-000094090000}"/>
    <cellStyle name="Normal 10 15" xfId="2458" xr:uid="{00000000-0005-0000-0000-000095090000}"/>
    <cellStyle name="Normal 10 16" xfId="2459" xr:uid="{00000000-0005-0000-0000-000096090000}"/>
    <cellStyle name="Normal 10 17" xfId="2460" xr:uid="{00000000-0005-0000-0000-000097090000}"/>
    <cellStyle name="Normal 10 18" xfId="2461" xr:uid="{00000000-0005-0000-0000-000098090000}"/>
    <cellStyle name="Normal 10 19" xfId="2462" xr:uid="{00000000-0005-0000-0000-000099090000}"/>
    <cellStyle name="Normal 10 2" xfId="2463" xr:uid="{00000000-0005-0000-0000-00009A090000}"/>
    <cellStyle name="Normal 10 2 2" xfId="2464" xr:uid="{00000000-0005-0000-0000-00009B090000}"/>
    <cellStyle name="Normal 10 2 2 2" xfId="2465" xr:uid="{00000000-0005-0000-0000-00009C090000}"/>
    <cellStyle name="Normal 10 2 3" xfId="2466" xr:uid="{00000000-0005-0000-0000-00009D090000}"/>
    <cellStyle name="Normal 10 2 4" xfId="2467" xr:uid="{00000000-0005-0000-0000-00009E090000}"/>
    <cellStyle name="Normal 10 20" xfId="2468" xr:uid="{00000000-0005-0000-0000-00009F090000}"/>
    <cellStyle name="Normal 10 21" xfId="2469" xr:uid="{00000000-0005-0000-0000-0000A0090000}"/>
    <cellStyle name="Normal 10 22" xfId="2470" xr:uid="{00000000-0005-0000-0000-0000A1090000}"/>
    <cellStyle name="Normal 10 23" xfId="2471" xr:uid="{00000000-0005-0000-0000-0000A2090000}"/>
    <cellStyle name="Normal 10 24" xfId="2472" xr:uid="{00000000-0005-0000-0000-0000A3090000}"/>
    <cellStyle name="Normal 10 25" xfId="2473" xr:uid="{00000000-0005-0000-0000-0000A4090000}"/>
    <cellStyle name="Normal 10 26" xfId="2474" xr:uid="{00000000-0005-0000-0000-0000A5090000}"/>
    <cellStyle name="Normal 10 27" xfId="2475" xr:uid="{00000000-0005-0000-0000-0000A6090000}"/>
    <cellStyle name="Normal 10 28" xfId="2476" xr:uid="{00000000-0005-0000-0000-0000A7090000}"/>
    <cellStyle name="Normal 10 29" xfId="2477" xr:uid="{00000000-0005-0000-0000-0000A8090000}"/>
    <cellStyle name="Normal 10 3" xfId="2478" xr:uid="{00000000-0005-0000-0000-0000A9090000}"/>
    <cellStyle name="Normal 10 30" xfId="2479" xr:uid="{00000000-0005-0000-0000-0000AA090000}"/>
    <cellStyle name="Normal 10 31" xfId="2480" xr:uid="{00000000-0005-0000-0000-0000AB090000}"/>
    <cellStyle name="Normal 10 32" xfId="2481" xr:uid="{00000000-0005-0000-0000-0000AC090000}"/>
    <cellStyle name="Normal 10 33" xfId="2482" xr:uid="{00000000-0005-0000-0000-0000AD090000}"/>
    <cellStyle name="Normal 10 34" xfId="2483" xr:uid="{00000000-0005-0000-0000-0000AE090000}"/>
    <cellStyle name="Normal 10 35" xfId="2484" xr:uid="{00000000-0005-0000-0000-0000AF090000}"/>
    <cellStyle name="Normal 10 36" xfId="2485" xr:uid="{00000000-0005-0000-0000-0000B0090000}"/>
    <cellStyle name="Normal 10 37" xfId="2486" xr:uid="{00000000-0005-0000-0000-0000B1090000}"/>
    <cellStyle name="Normal 10 38" xfId="2487" xr:uid="{00000000-0005-0000-0000-0000B2090000}"/>
    <cellStyle name="Normal 10 39" xfId="2488" xr:uid="{00000000-0005-0000-0000-0000B3090000}"/>
    <cellStyle name="Normal 10 4" xfId="2489" xr:uid="{00000000-0005-0000-0000-0000B4090000}"/>
    <cellStyle name="Normal 10 40" xfId="2490" xr:uid="{00000000-0005-0000-0000-0000B5090000}"/>
    <cellStyle name="Normal 10 41" xfId="2491" xr:uid="{00000000-0005-0000-0000-0000B6090000}"/>
    <cellStyle name="Normal 10 42" xfId="2492" xr:uid="{00000000-0005-0000-0000-0000B7090000}"/>
    <cellStyle name="Normal 10 43" xfId="2493" xr:uid="{00000000-0005-0000-0000-0000B8090000}"/>
    <cellStyle name="Normal 10 44" xfId="2494" xr:uid="{00000000-0005-0000-0000-0000B9090000}"/>
    <cellStyle name="Normal 10 45" xfId="2495" xr:uid="{00000000-0005-0000-0000-0000BA090000}"/>
    <cellStyle name="Normal 10 46" xfId="2496" xr:uid="{00000000-0005-0000-0000-0000BB090000}"/>
    <cellStyle name="Normal 10 47" xfId="2497" xr:uid="{00000000-0005-0000-0000-0000BC090000}"/>
    <cellStyle name="Normal 10 48" xfId="2498" xr:uid="{00000000-0005-0000-0000-0000BD090000}"/>
    <cellStyle name="Normal 10 49" xfId="2499" xr:uid="{00000000-0005-0000-0000-0000BE090000}"/>
    <cellStyle name="Normal 10 5" xfId="2500" xr:uid="{00000000-0005-0000-0000-0000BF090000}"/>
    <cellStyle name="Normal 10 50" xfId="2501" xr:uid="{00000000-0005-0000-0000-0000C0090000}"/>
    <cellStyle name="Normal 10 51" xfId="2502" xr:uid="{00000000-0005-0000-0000-0000C1090000}"/>
    <cellStyle name="Normal 10 52" xfId="2503" xr:uid="{00000000-0005-0000-0000-0000C2090000}"/>
    <cellStyle name="Normal 10 53" xfId="2504" xr:uid="{00000000-0005-0000-0000-0000C3090000}"/>
    <cellStyle name="Normal 10 54" xfId="2505" xr:uid="{00000000-0005-0000-0000-0000C4090000}"/>
    <cellStyle name="Normal 10 55" xfId="2506" xr:uid="{00000000-0005-0000-0000-0000C5090000}"/>
    <cellStyle name="Normal 10 6" xfId="2507" xr:uid="{00000000-0005-0000-0000-0000C6090000}"/>
    <cellStyle name="Normal 10 7" xfId="2508" xr:uid="{00000000-0005-0000-0000-0000C7090000}"/>
    <cellStyle name="Normal 10 8" xfId="2509" xr:uid="{00000000-0005-0000-0000-0000C8090000}"/>
    <cellStyle name="Normal 10 9" xfId="2510" xr:uid="{00000000-0005-0000-0000-0000C9090000}"/>
    <cellStyle name="Normal 100" xfId="2511" xr:uid="{00000000-0005-0000-0000-0000CA090000}"/>
    <cellStyle name="Normal 101" xfId="2512" xr:uid="{00000000-0005-0000-0000-0000CB090000}"/>
    <cellStyle name="Normal 102" xfId="2513" xr:uid="{00000000-0005-0000-0000-0000CC090000}"/>
    <cellStyle name="Normal 103" xfId="2514" xr:uid="{00000000-0005-0000-0000-0000CD090000}"/>
    <cellStyle name="Normal 104" xfId="2515" xr:uid="{00000000-0005-0000-0000-0000CE090000}"/>
    <cellStyle name="Normal 105" xfId="2516" xr:uid="{00000000-0005-0000-0000-0000CF090000}"/>
    <cellStyle name="Normal 106" xfId="2517" xr:uid="{00000000-0005-0000-0000-0000D0090000}"/>
    <cellStyle name="Normal 107" xfId="2518" xr:uid="{00000000-0005-0000-0000-0000D1090000}"/>
    <cellStyle name="Normal 108" xfId="2519" xr:uid="{00000000-0005-0000-0000-0000D2090000}"/>
    <cellStyle name="Normal 109" xfId="2520" xr:uid="{00000000-0005-0000-0000-0000D3090000}"/>
    <cellStyle name="Normal 11" xfId="2521" xr:uid="{00000000-0005-0000-0000-0000D4090000}"/>
    <cellStyle name="Normal 110" xfId="2522" xr:uid="{00000000-0005-0000-0000-0000D5090000}"/>
    <cellStyle name="Normal 111" xfId="2523" xr:uid="{00000000-0005-0000-0000-0000D6090000}"/>
    <cellStyle name="Normal 112" xfId="2524" xr:uid="{00000000-0005-0000-0000-0000D7090000}"/>
    <cellStyle name="Normal 113" xfId="2525" xr:uid="{00000000-0005-0000-0000-0000D8090000}"/>
    <cellStyle name="Normal 114" xfId="2526" xr:uid="{00000000-0005-0000-0000-0000D9090000}"/>
    <cellStyle name="Normal 115" xfId="2527" xr:uid="{00000000-0005-0000-0000-0000DA090000}"/>
    <cellStyle name="Normal 116" xfId="2528" xr:uid="{00000000-0005-0000-0000-0000DB090000}"/>
    <cellStyle name="Normal 117" xfId="2529" xr:uid="{00000000-0005-0000-0000-0000DC090000}"/>
    <cellStyle name="Normal 118" xfId="2530" xr:uid="{00000000-0005-0000-0000-0000DD090000}"/>
    <cellStyle name="Normal 119" xfId="2531" xr:uid="{00000000-0005-0000-0000-0000DE090000}"/>
    <cellStyle name="Normal 12" xfId="2532" xr:uid="{00000000-0005-0000-0000-0000DF090000}"/>
    <cellStyle name="Normal 120" xfId="2533" xr:uid="{00000000-0005-0000-0000-0000E0090000}"/>
    <cellStyle name="Normal 121" xfId="2534" xr:uid="{00000000-0005-0000-0000-0000E1090000}"/>
    <cellStyle name="Normal 122" xfId="2535" xr:uid="{00000000-0005-0000-0000-0000E2090000}"/>
    <cellStyle name="Normal 123" xfId="2536" xr:uid="{00000000-0005-0000-0000-0000E3090000}"/>
    <cellStyle name="Normal 124" xfId="2537" xr:uid="{00000000-0005-0000-0000-0000E4090000}"/>
    <cellStyle name="Normal 125" xfId="2538" xr:uid="{00000000-0005-0000-0000-0000E5090000}"/>
    <cellStyle name="Normal 126" xfId="2539" xr:uid="{00000000-0005-0000-0000-0000E6090000}"/>
    <cellStyle name="Normal 127" xfId="2540" xr:uid="{00000000-0005-0000-0000-0000E7090000}"/>
    <cellStyle name="Normal 128" xfId="2541" xr:uid="{00000000-0005-0000-0000-0000E8090000}"/>
    <cellStyle name="Normal 129" xfId="2542" xr:uid="{00000000-0005-0000-0000-0000E9090000}"/>
    <cellStyle name="Normal 13" xfId="2543" xr:uid="{00000000-0005-0000-0000-0000EA090000}"/>
    <cellStyle name="Normal 130" xfId="2544" xr:uid="{00000000-0005-0000-0000-0000EB090000}"/>
    <cellStyle name="Normal 131" xfId="2545" xr:uid="{00000000-0005-0000-0000-0000EC090000}"/>
    <cellStyle name="Normal 132" xfId="2546" xr:uid="{00000000-0005-0000-0000-0000ED090000}"/>
    <cellStyle name="Normal 133" xfId="2547" xr:uid="{00000000-0005-0000-0000-0000EE090000}"/>
    <cellStyle name="Normal 134" xfId="2548" xr:uid="{00000000-0005-0000-0000-0000EF090000}"/>
    <cellStyle name="Normal 135" xfId="2549" xr:uid="{00000000-0005-0000-0000-0000F0090000}"/>
    <cellStyle name="Normal 136" xfId="2550" xr:uid="{00000000-0005-0000-0000-0000F1090000}"/>
    <cellStyle name="Normal 137" xfId="2551" xr:uid="{00000000-0005-0000-0000-0000F2090000}"/>
    <cellStyle name="Normal 138" xfId="2552" xr:uid="{00000000-0005-0000-0000-0000F3090000}"/>
    <cellStyle name="Normal 139" xfId="2553" xr:uid="{00000000-0005-0000-0000-0000F4090000}"/>
    <cellStyle name="Normal 14" xfId="2554" xr:uid="{00000000-0005-0000-0000-0000F5090000}"/>
    <cellStyle name="Normal 14 2" xfId="2555" xr:uid="{00000000-0005-0000-0000-0000F6090000}"/>
    <cellStyle name="Normal 140" xfId="2556" xr:uid="{00000000-0005-0000-0000-0000F7090000}"/>
    <cellStyle name="Normal 141" xfId="2557" xr:uid="{00000000-0005-0000-0000-0000F8090000}"/>
    <cellStyle name="Normal 142" xfId="2558" xr:uid="{00000000-0005-0000-0000-0000F9090000}"/>
    <cellStyle name="Normal 143" xfId="2559" xr:uid="{00000000-0005-0000-0000-0000FA090000}"/>
    <cellStyle name="Normal 144" xfId="2560" xr:uid="{00000000-0005-0000-0000-0000FB090000}"/>
    <cellStyle name="Normal 145" xfId="2561" xr:uid="{00000000-0005-0000-0000-0000FC090000}"/>
    <cellStyle name="Normal 146" xfId="2562" xr:uid="{00000000-0005-0000-0000-0000FD090000}"/>
    <cellStyle name="Normal 147" xfId="2563" xr:uid="{00000000-0005-0000-0000-0000FE090000}"/>
    <cellStyle name="Normal 148" xfId="2564" xr:uid="{00000000-0005-0000-0000-0000FF090000}"/>
    <cellStyle name="Normal 149" xfId="2565" xr:uid="{00000000-0005-0000-0000-0000000A0000}"/>
    <cellStyle name="Normal 15" xfId="2566" xr:uid="{00000000-0005-0000-0000-0000010A0000}"/>
    <cellStyle name="Normal 150" xfId="3" xr:uid="{00000000-0005-0000-0000-0000020A0000}"/>
    <cellStyle name="Normal 156" xfId="2567" xr:uid="{00000000-0005-0000-0000-0000030A0000}"/>
    <cellStyle name="Normal 157" xfId="2568" xr:uid="{00000000-0005-0000-0000-0000040A0000}"/>
    <cellStyle name="Normal 158" xfId="2569" xr:uid="{00000000-0005-0000-0000-0000050A0000}"/>
    <cellStyle name="Normal 16" xfId="2570" xr:uid="{00000000-0005-0000-0000-0000060A0000}"/>
    <cellStyle name="Normal 16 2" xfId="2571" xr:uid="{00000000-0005-0000-0000-0000070A0000}"/>
    <cellStyle name="Normal 160" xfId="2572" xr:uid="{00000000-0005-0000-0000-0000080A0000}"/>
    <cellStyle name="Normal 161" xfId="2573" xr:uid="{00000000-0005-0000-0000-0000090A0000}"/>
    <cellStyle name="Normal 162" xfId="2574" xr:uid="{00000000-0005-0000-0000-00000A0A0000}"/>
    <cellStyle name="Normal 163" xfId="2575" xr:uid="{00000000-0005-0000-0000-00000B0A0000}"/>
    <cellStyle name="Normal 164" xfId="2576" xr:uid="{00000000-0005-0000-0000-00000C0A0000}"/>
    <cellStyle name="Normal 165" xfId="2577" xr:uid="{00000000-0005-0000-0000-00000D0A0000}"/>
    <cellStyle name="Normal 166" xfId="2578" xr:uid="{00000000-0005-0000-0000-00000E0A0000}"/>
    <cellStyle name="Normal 167" xfId="2579" xr:uid="{00000000-0005-0000-0000-00000F0A0000}"/>
    <cellStyle name="Normal 168" xfId="2580" xr:uid="{00000000-0005-0000-0000-0000100A0000}"/>
    <cellStyle name="Normal 17" xfId="2581" xr:uid="{00000000-0005-0000-0000-0000110A0000}"/>
    <cellStyle name="Normal 17 2" xfId="2582" xr:uid="{00000000-0005-0000-0000-0000120A0000}"/>
    <cellStyle name="Normal 170" xfId="2583" xr:uid="{00000000-0005-0000-0000-0000130A0000}"/>
    <cellStyle name="Normal 18" xfId="2584" xr:uid="{00000000-0005-0000-0000-0000140A0000}"/>
    <cellStyle name="Normal 19" xfId="2585" xr:uid="{00000000-0005-0000-0000-0000150A0000}"/>
    <cellStyle name="Normal 192" xfId="2586" xr:uid="{00000000-0005-0000-0000-0000160A0000}"/>
    <cellStyle name="Normal 193" xfId="2587" xr:uid="{00000000-0005-0000-0000-0000170A0000}"/>
    <cellStyle name="Normal 194" xfId="2588" xr:uid="{00000000-0005-0000-0000-0000180A0000}"/>
    <cellStyle name="Normal 2" xfId="2589" xr:uid="{00000000-0005-0000-0000-0000190A0000}"/>
    <cellStyle name="Normal 2 10" xfId="2590" xr:uid="{00000000-0005-0000-0000-00001A0A0000}"/>
    <cellStyle name="Normal 2 100" xfId="2591" xr:uid="{00000000-0005-0000-0000-00001B0A0000}"/>
    <cellStyle name="Normal 2 101" xfId="2592" xr:uid="{00000000-0005-0000-0000-00001C0A0000}"/>
    <cellStyle name="Normal 2 102" xfId="2593" xr:uid="{00000000-0005-0000-0000-00001D0A0000}"/>
    <cellStyle name="Normal 2 103" xfId="2594" xr:uid="{00000000-0005-0000-0000-00001E0A0000}"/>
    <cellStyle name="Normal 2 104" xfId="2595" xr:uid="{00000000-0005-0000-0000-00001F0A0000}"/>
    <cellStyle name="Normal 2 105" xfId="2596" xr:uid="{00000000-0005-0000-0000-0000200A0000}"/>
    <cellStyle name="Normal 2 106" xfId="2597" xr:uid="{00000000-0005-0000-0000-0000210A0000}"/>
    <cellStyle name="Normal 2 107" xfId="2598" xr:uid="{00000000-0005-0000-0000-0000220A0000}"/>
    <cellStyle name="Normal 2 108" xfId="2599" xr:uid="{00000000-0005-0000-0000-0000230A0000}"/>
    <cellStyle name="Normal 2 109" xfId="2600" xr:uid="{00000000-0005-0000-0000-0000240A0000}"/>
    <cellStyle name="Normal 2 11" xfId="2601" xr:uid="{00000000-0005-0000-0000-0000250A0000}"/>
    <cellStyle name="Normal 2 110" xfId="2602" xr:uid="{00000000-0005-0000-0000-0000260A0000}"/>
    <cellStyle name="Normal 2 111" xfId="2603" xr:uid="{00000000-0005-0000-0000-0000270A0000}"/>
    <cellStyle name="Normal 2 112" xfId="2604" xr:uid="{00000000-0005-0000-0000-0000280A0000}"/>
    <cellStyle name="Normal 2 113" xfId="2605" xr:uid="{00000000-0005-0000-0000-0000290A0000}"/>
    <cellStyle name="Normal 2 114" xfId="2606" xr:uid="{00000000-0005-0000-0000-00002A0A0000}"/>
    <cellStyle name="Normal 2 115" xfId="2607" xr:uid="{00000000-0005-0000-0000-00002B0A0000}"/>
    <cellStyle name="Normal 2 116" xfId="2608" xr:uid="{00000000-0005-0000-0000-00002C0A0000}"/>
    <cellStyle name="Normal 2 117" xfId="2609" xr:uid="{00000000-0005-0000-0000-00002D0A0000}"/>
    <cellStyle name="Normal 2 118" xfId="2610" xr:uid="{00000000-0005-0000-0000-00002E0A0000}"/>
    <cellStyle name="Normal 2 119" xfId="2611" xr:uid="{00000000-0005-0000-0000-00002F0A0000}"/>
    <cellStyle name="Normal 2 12" xfId="2612" xr:uid="{00000000-0005-0000-0000-0000300A0000}"/>
    <cellStyle name="Normal 2 120" xfId="2613" xr:uid="{00000000-0005-0000-0000-0000310A0000}"/>
    <cellStyle name="Normal 2 121" xfId="2614" xr:uid="{00000000-0005-0000-0000-0000320A0000}"/>
    <cellStyle name="Normal 2 122" xfId="2615" xr:uid="{00000000-0005-0000-0000-0000330A0000}"/>
    <cellStyle name="Normal 2 123" xfId="2616" xr:uid="{00000000-0005-0000-0000-0000340A0000}"/>
    <cellStyle name="Normal 2 124" xfId="2617" xr:uid="{00000000-0005-0000-0000-0000350A0000}"/>
    <cellStyle name="Normal 2 125" xfId="2618" xr:uid="{00000000-0005-0000-0000-0000360A0000}"/>
    <cellStyle name="Normal 2 126" xfId="2619" xr:uid="{00000000-0005-0000-0000-0000370A0000}"/>
    <cellStyle name="Normal 2 127" xfId="2620" xr:uid="{00000000-0005-0000-0000-0000380A0000}"/>
    <cellStyle name="Normal 2 128" xfId="2621" xr:uid="{00000000-0005-0000-0000-0000390A0000}"/>
    <cellStyle name="Normal 2 129" xfId="2622" xr:uid="{00000000-0005-0000-0000-00003A0A0000}"/>
    <cellStyle name="Normal 2 13" xfId="2623" xr:uid="{00000000-0005-0000-0000-00003B0A0000}"/>
    <cellStyle name="Normal 2 130" xfId="2624" xr:uid="{00000000-0005-0000-0000-00003C0A0000}"/>
    <cellStyle name="Normal 2 131" xfId="2625" xr:uid="{00000000-0005-0000-0000-00003D0A0000}"/>
    <cellStyle name="Normal 2 132" xfId="2626" xr:uid="{00000000-0005-0000-0000-00003E0A0000}"/>
    <cellStyle name="Normal 2 133" xfId="2627" xr:uid="{00000000-0005-0000-0000-00003F0A0000}"/>
    <cellStyle name="Normal 2 134" xfId="2628" xr:uid="{00000000-0005-0000-0000-0000400A0000}"/>
    <cellStyle name="Normal 2 135" xfId="2629" xr:uid="{00000000-0005-0000-0000-0000410A0000}"/>
    <cellStyle name="Normal 2 136" xfId="2630" xr:uid="{00000000-0005-0000-0000-0000420A0000}"/>
    <cellStyle name="Normal 2 137" xfId="2631" xr:uid="{00000000-0005-0000-0000-0000430A0000}"/>
    <cellStyle name="Normal 2 138" xfId="2632" xr:uid="{00000000-0005-0000-0000-0000440A0000}"/>
    <cellStyle name="Normal 2 139" xfId="2633" xr:uid="{00000000-0005-0000-0000-0000450A0000}"/>
    <cellStyle name="Normal 2 14" xfId="2634" xr:uid="{00000000-0005-0000-0000-0000460A0000}"/>
    <cellStyle name="Normal 2 140" xfId="2635" xr:uid="{00000000-0005-0000-0000-0000470A0000}"/>
    <cellStyle name="Normal 2 141" xfId="2636" xr:uid="{00000000-0005-0000-0000-0000480A0000}"/>
    <cellStyle name="Normal 2 142" xfId="2637" xr:uid="{00000000-0005-0000-0000-0000490A0000}"/>
    <cellStyle name="Normal 2 143" xfId="2638" xr:uid="{00000000-0005-0000-0000-00004A0A0000}"/>
    <cellStyle name="Normal 2 144" xfId="2639" xr:uid="{00000000-0005-0000-0000-00004B0A0000}"/>
    <cellStyle name="Normal 2 145" xfId="2640" xr:uid="{00000000-0005-0000-0000-00004C0A0000}"/>
    <cellStyle name="Normal 2 146" xfId="2641" xr:uid="{00000000-0005-0000-0000-00004D0A0000}"/>
    <cellStyle name="Normal 2 147" xfId="2642" xr:uid="{00000000-0005-0000-0000-00004E0A0000}"/>
    <cellStyle name="Normal 2 148" xfId="2643" xr:uid="{00000000-0005-0000-0000-00004F0A0000}"/>
    <cellStyle name="Normal 2 149" xfId="2644" xr:uid="{00000000-0005-0000-0000-0000500A0000}"/>
    <cellStyle name="Normal 2 15" xfId="2645" xr:uid="{00000000-0005-0000-0000-0000510A0000}"/>
    <cellStyle name="Normal 2 150" xfId="2646" xr:uid="{00000000-0005-0000-0000-0000520A0000}"/>
    <cellStyle name="Normal 2 151" xfId="2647" xr:uid="{00000000-0005-0000-0000-0000530A0000}"/>
    <cellStyle name="Normal 2 152" xfId="2648" xr:uid="{00000000-0005-0000-0000-0000540A0000}"/>
    <cellStyle name="Normal 2 153" xfId="2649" xr:uid="{00000000-0005-0000-0000-0000550A0000}"/>
    <cellStyle name="Normal 2 154" xfId="2650" xr:uid="{00000000-0005-0000-0000-0000560A0000}"/>
    <cellStyle name="Normal 2 155" xfId="2651" xr:uid="{00000000-0005-0000-0000-0000570A0000}"/>
    <cellStyle name="Normal 2 156" xfId="2652" xr:uid="{00000000-0005-0000-0000-0000580A0000}"/>
    <cellStyle name="Normal 2 157" xfId="2653" xr:uid="{00000000-0005-0000-0000-0000590A0000}"/>
    <cellStyle name="Normal 2 158" xfId="2654" xr:uid="{00000000-0005-0000-0000-00005A0A0000}"/>
    <cellStyle name="Normal 2 159" xfId="2655" xr:uid="{00000000-0005-0000-0000-00005B0A0000}"/>
    <cellStyle name="Normal 2 16" xfId="2656" xr:uid="{00000000-0005-0000-0000-00005C0A0000}"/>
    <cellStyle name="Normal 2 160" xfId="2657" xr:uid="{00000000-0005-0000-0000-00005D0A0000}"/>
    <cellStyle name="Normal 2 161" xfId="2658" xr:uid="{00000000-0005-0000-0000-00005E0A0000}"/>
    <cellStyle name="Normal 2 162" xfId="2659" xr:uid="{00000000-0005-0000-0000-00005F0A0000}"/>
    <cellStyle name="Normal 2 163" xfId="2660" xr:uid="{00000000-0005-0000-0000-0000600A0000}"/>
    <cellStyle name="Normal 2 164" xfId="2661" xr:uid="{00000000-0005-0000-0000-0000610A0000}"/>
    <cellStyle name="Normal 2 165" xfId="2662" xr:uid="{00000000-0005-0000-0000-0000620A0000}"/>
    <cellStyle name="Normal 2 166" xfId="2663" xr:uid="{00000000-0005-0000-0000-0000630A0000}"/>
    <cellStyle name="Normal 2 167" xfId="2664" xr:uid="{00000000-0005-0000-0000-0000640A0000}"/>
    <cellStyle name="Normal 2 168" xfId="2665" xr:uid="{00000000-0005-0000-0000-0000650A0000}"/>
    <cellStyle name="Normal 2 169" xfId="2666" xr:uid="{00000000-0005-0000-0000-0000660A0000}"/>
    <cellStyle name="Normal 2 17" xfId="2667" xr:uid="{00000000-0005-0000-0000-0000670A0000}"/>
    <cellStyle name="Normal 2 170" xfId="2668" xr:uid="{00000000-0005-0000-0000-0000680A0000}"/>
    <cellStyle name="Normal 2 171" xfId="2669" xr:uid="{00000000-0005-0000-0000-0000690A0000}"/>
    <cellStyle name="Normal 2 172" xfId="2670" xr:uid="{00000000-0005-0000-0000-00006A0A0000}"/>
    <cellStyle name="Normal 2 173" xfId="2671" xr:uid="{00000000-0005-0000-0000-00006B0A0000}"/>
    <cellStyle name="Normal 2 174" xfId="2672" xr:uid="{00000000-0005-0000-0000-00006C0A0000}"/>
    <cellStyle name="Normal 2 175" xfId="2673" xr:uid="{00000000-0005-0000-0000-00006D0A0000}"/>
    <cellStyle name="Normal 2 176" xfId="2674" xr:uid="{00000000-0005-0000-0000-00006E0A0000}"/>
    <cellStyle name="Normal 2 177" xfId="2675" xr:uid="{00000000-0005-0000-0000-00006F0A0000}"/>
    <cellStyle name="Normal 2 178" xfId="2676" xr:uid="{00000000-0005-0000-0000-0000700A0000}"/>
    <cellStyle name="Normal 2 179" xfId="2677" xr:uid="{00000000-0005-0000-0000-0000710A0000}"/>
    <cellStyle name="Normal 2 18" xfId="2678" xr:uid="{00000000-0005-0000-0000-0000720A0000}"/>
    <cellStyle name="Normal 2 180" xfId="2679" xr:uid="{00000000-0005-0000-0000-0000730A0000}"/>
    <cellStyle name="Normal 2 181" xfId="2680" xr:uid="{00000000-0005-0000-0000-0000740A0000}"/>
    <cellStyle name="Normal 2 182" xfId="2681" xr:uid="{00000000-0005-0000-0000-0000750A0000}"/>
    <cellStyle name="Normal 2 183" xfId="2682" xr:uid="{00000000-0005-0000-0000-0000760A0000}"/>
    <cellStyle name="Normal 2 184" xfId="2683" xr:uid="{00000000-0005-0000-0000-0000770A0000}"/>
    <cellStyle name="Normal 2 185" xfId="2684" xr:uid="{00000000-0005-0000-0000-0000780A0000}"/>
    <cellStyle name="Normal 2 186" xfId="2685" xr:uid="{00000000-0005-0000-0000-0000790A0000}"/>
    <cellStyle name="Normal 2 187" xfId="2686" xr:uid="{00000000-0005-0000-0000-00007A0A0000}"/>
    <cellStyle name="Normal 2 188" xfId="2687" xr:uid="{00000000-0005-0000-0000-00007B0A0000}"/>
    <cellStyle name="Normal 2 189" xfId="2688" xr:uid="{00000000-0005-0000-0000-00007C0A0000}"/>
    <cellStyle name="Normal 2 19" xfId="2689" xr:uid="{00000000-0005-0000-0000-00007D0A0000}"/>
    <cellStyle name="Normal 2 190" xfId="2690" xr:uid="{00000000-0005-0000-0000-00007E0A0000}"/>
    <cellStyle name="Normal 2 2" xfId="2691" xr:uid="{00000000-0005-0000-0000-00007F0A0000}"/>
    <cellStyle name="Normal 2 2 10" xfId="2692" xr:uid="{00000000-0005-0000-0000-0000800A0000}"/>
    <cellStyle name="Normal 2 2 11" xfId="2693" xr:uid="{00000000-0005-0000-0000-0000810A0000}"/>
    <cellStyle name="Normal 2 2 12" xfId="2694" xr:uid="{00000000-0005-0000-0000-0000820A0000}"/>
    <cellStyle name="Normal 2 2 13" xfId="2695" xr:uid="{00000000-0005-0000-0000-0000830A0000}"/>
    <cellStyle name="Normal 2 2 14" xfId="2696" xr:uid="{00000000-0005-0000-0000-0000840A0000}"/>
    <cellStyle name="Normal 2 2 15" xfId="2697" xr:uid="{00000000-0005-0000-0000-0000850A0000}"/>
    <cellStyle name="Normal 2 2 16" xfId="2698" xr:uid="{00000000-0005-0000-0000-0000860A0000}"/>
    <cellStyle name="Normal 2 2 17" xfId="2699" xr:uid="{00000000-0005-0000-0000-0000870A0000}"/>
    <cellStyle name="Normal 2 2 18" xfId="2700" xr:uid="{00000000-0005-0000-0000-0000880A0000}"/>
    <cellStyle name="Normal 2 2 19" xfId="2701" xr:uid="{00000000-0005-0000-0000-0000890A0000}"/>
    <cellStyle name="Normal 2 2 2" xfId="2702" xr:uid="{00000000-0005-0000-0000-00008A0A0000}"/>
    <cellStyle name="Normal 2 2 2 10" xfId="2703" xr:uid="{00000000-0005-0000-0000-00008B0A0000}"/>
    <cellStyle name="Normal 2 2 2 11" xfId="2704" xr:uid="{00000000-0005-0000-0000-00008C0A0000}"/>
    <cellStyle name="Normal 2 2 2 12" xfId="2705" xr:uid="{00000000-0005-0000-0000-00008D0A0000}"/>
    <cellStyle name="Normal 2 2 2 13" xfId="2706" xr:uid="{00000000-0005-0000-0000-00008E0A0000}"/>
    <cellStyle name="Normal 2 2 2 14" xfId="2707" xr:uid="{00000000-0005-0000-0000-00008F0A0000}"/>
    <cellStyle name="Normal 2 2 2 15" xfId="2708" xr:uid="{00000000-0005-0000-0000-0000900A0000}"/>
    <cellStyle name="Normal 2 2 2 16" xfId="2709" xr:uid="{00000000-0005-0000-0000-0000910A0000}"/>
    <cellStyle name="Normal 2 2 2 17" xfId="2710" xr:uid="{00000000-0005-0000-0000-0000920A0000}"/>
    <cellStyle name="Normal 2 2 2 18" xfId="2711" xr:uid="{00000000-0005-0000-0000-0000930A0000}"/>
    <cellStyle name="Normal 2 2 2 19" xfId="2712" xr:uid="{00000000-0005-0000-0000-0000940A0000}"/>
    <cellStyle name="Normal 2 2 2 2" xfId="2713" xr:uid="{00000000-0005-0000-0000-0000950A0000}"/>
    <cellStyle name="Normal 2 2 2 20" xfId="2714" xr:uid="{00000000-0005-0000-0000-0000960A0000}"/>
    <cellStyle name="Normal 2 2 2 21" xfId="2715" xr:uid="{00000000-0005-0000-0000-0000970A0000}"/>
    <cellStyle name="Normal 2 2 2 22" xfId="2716" xr:uid="{00000000-0005-0000-0000-0000980A0000}"/>
    <cellStyle name="Normal 2 2 2 23" xfId="2717" xr:uid="{00000000-0005-0000-0000-0000990A0000}"/>
    <cellStyle name="Normal 2 2 2 24" xfId="2718" xr:uid="{00000000-0005-0000-0000-00009A0A0000}"/>
    <cellStyle name="Normal 2 2 2 25" xfId="2719" xr:uid="{00000000-0005-0000-0000-00009B0A0000}"/>
    <cellStyle name="Normal 2 2 2 26" xfId="2720" xr:uid="{00000000-0005-0000-0000-00009C0A0000}"/>
    <cellStyle name="Normal 2 2 2 27" xfId="2721" xr:uid="{00000000-0005-0000-0000-00009D0A0000}"/>
    <cellStyle name="Normal 2 2 2 28" xfId="2722" xr:uid="{00000000-0005-0000-0000-00009E0A0000}"/>
    <cellStyle name="Normal 2 2 2 29" xfId="2723" xr:uid="{00000000-0005-0000-0000-00009F0A0000}"/>
    <cellStyle name="Normal 2 2 2 3" xfId="2724" xr:uid="{00000000-0005-0000-0000-0000A00A0000}"/>
    <cellStyle name="Normal 2 2 2 30" xfId="2725" xr:uid="{00000000-0005-0000-0000-0000A10A0000}"/>
    <cellStyle name="Normal 2 2 2 31" xfId="2726" xr:uid="{00000000-0005-0000-0000-0000A20A0000}"/>
    <cellStyle name="Normal 2 2 2 32" xfId="2727" xr:uid="{00000000-0005-0000-0000-0000A30A0000}"/>
    <cellStyle name="Normal 2 2 2 33" xfId="2728" xr:uid="{00000000-0005-0000-0000-0000A40A0000}"/>
    <cellStyle name="Normal 2 2 2 34" xfId="2729" xr:uid="{00000000-0005-0000-0000-0000A50A0000}"/>
    <cellStyle name="Normal 2 2 2 35" xfId="2730" xr:uid="{00000000-0005-0000-0000-0000A60A0000}"/>
    <cellStyle name="Normal 2 2 2 36" xfId="2731" xr:uid="{00000000-0005-0000-0000-0000A70A0000}"/>
    <cellStyle name="Normal 2 2 2 37" xfId="2732" xr:uid="{00000000-0005-0000-0000-0000A80A0000}"/>
    <cellStyle name="Normal 2 2 2 38" xfId="2733" xr:uid="{00000000-0005-0000-0000-0000A90A0000}"/>
    <cellStyle name="Normal 2 2 2 39" xfId="2734" xr:uid="{00000000-0005-0000-0000-0000AA0A0000}"/>
    <cellStyle name="Normal 2 2 2 4" xfId="2735" xr:uid="{00000000-0005-0000-0000-0000AB0A0000}"/>
    <cellStyle name="Normal 2 2 2 40" xfId="2736" xr:uid="{00000000-0005-0000-0000-0000AC0A0000}"/>
    <cellStyle name="Normal 2 2 2 41" xfId="2737" xr:uid="{00000000-0005-0000-0000-0000AD0A0000}"/>
    <cellStyle name="Normal 2 2 2 42" xfId="2738" xr:uid="{00000000-0005-0000-0000-0000AE0A0000}"/>
    <cellStyle name="Normal 2 2 2 43" xfId="2739" xr:uid="{00000000-0005-0000-0000-0000AF0A0000}"/>
    <cellStyle name="Normal 2 2 2 44" xfId="2740" xr:uid="{00000000-0005-0000-0000-0000B00A0000}"/>
    <cellStyle name="Normal 2 2 2 45" xfId="2741" xr:uid="{00000000-0005-0000-0000-0000B10A0000}"/>
    <cellStyle name="Normal 2 2 2 46" xfId="2742" xr:uid="{00000000-0005-0000-0000-0000B20A0000}"/>
    <cellStyle name="Normal 2 2 2 47" xfId="2743" xr:uid="{00000000-0005-0000-0000-0000B30A0000}"/>
    <cellStyle name="Normal 2 2 2 48" xfId="2744" xr:uid="{00000000-0005-0000-0000-0000B40A0000}"/>
    <cellStyle name="Normal 2 2 2 49" xfId="2745" xr:uid="{00000000-0005-0000-0000-0000B50A0000}"/>
    <cellStyle name="Normal 2 2 2 5" xfId="2746" xr:uid="{00000000-0005-0000-0000-0000B60A0000}"/>
    <cellStyle name="Normal 2 2 2 50" xfId="2747" xr:uid="{00000000-0005-0000-0000-0000B70A0000}"/>
    <cellStyle name="Normal 2 2 2 51" xfId="2748" xr:uid="{00000000-0005-0000-0000-0000B80A0000}"/>
    <cellStyle name="Normal 2 2 2 52" xfId="2749" xr:uid="{00000000-0005-0000-0000-0000B90A0000}"/>
    <cellStyle name="Normal 2 2 2 53" xfId="2750" xr:uid="{00000000-0005-0000-0000-0000BA0A0000}"/>
    <cellStyle name="Normal 2 2 2 54" xfId="2751" xr:uid="{00000000-0005-0000-0000-0000BB0A0000}"/>
    <cellStyle name="Normal 2 2 2 55" xfId="2752" xr:uid="{00000000-0005-0000-0000-0000BC0A0000}"/>
    <cellStyle name="Normal 2 2 2 56" xfId="2753" xr:uid="{00000000-0005-0000-0000-0000BD0A0000}"/>
    <cellStyle name="Normal 2 2 2 57" xfId="2754" xr:uid="{00000000-0005-0000-0000-0000BE0A0000}"/>
    <cellStyle name="Normal 2 2 2 58" xfId="2755" xr:uid="{00000000-0005-0000-0000-0000BF0A0000}"/>
    <cellStyle name="Normal 2 2 2 59" xfId="2756" xr:uid="{00000000-0005-0000-0000-0000C00A0000}"/>
    <cellStyle name="Normal 2 2 2 6" xfId="2757" xr:uid="{00000000-0005-0000-0000-0000C10A0000}"/>
    <cellStyle name="Normal 2 2 2 60" xfId="2758" xr:uid="{00000000-0005-0000-0000-0000C20A0000}"/>
    <cellStyle name="Normal 2 2 2 61" xfId="2759" xr:uid="{00000000-0005-0000-0000-0000C30A0000}"/>
    <cellStyle name="Normal 2 2 2 62" xfId="2760" xr:uid="{00000000-0005-0000-0000-0000C40A0000}"/>
    <cellStyle name="Normal 2 2 2 63" xfId="2761" xr:uid="{00000000-0005-0000-0000-0000C50A0000}"/>
    <cellStyle name="Normal 2 2 2 64" xfId="2762" xr:uid="{00000000-0005-0000-0000-0000C60A0000}"/>
    <cellStyle name="Normal 2 2 2 65" xfId="2763" xr:uid="{00000000-0005-0000-0000-0000C70A0000}"/>
    <cellStyle name="Normal 2 2 2 66" xfId="2764" xr:uid="{00000000-0005-0000-0000-0000C80A0000}"/>
    <cellStyle name="Normal 2 2 2 67" xfId="2765" xr:uid="{00000000-0005-0000-0000-0000C90A0000}"/>
    <cellStyle name="Normal 2 2 2 68" xfId="2766" xr:uid="{00000000-0005-0000-0000-0000CA0A0000}"/>
    <cellStyle name="Normal 2 2 2 69" xfId="2767" xr:uid="{00000000-0005-0000-0000-0000CB0A0000}"/>
    <cellStyle name="Normal 2 2 2 7" xfId="2768" xr:uid="{00000000-0005-0000-0000-0000CC0A0000}"/>
    <cellStyle name="Normal 2 2 2 70" xfId="2769" xr:uid="{00000000-0005-0000-0000-0000CD0A0000}"/>
    <cellStyle name="Normal 2 2 2 71" xfId="2770" xr:uid="{00000000-0005-0000-0000-0000CE0A0000}"/>
    <cellStyle name="Normal 2 2 2 72" xfId="2771" xr:uid="{00000000-0005-0000-0000-0000CF0A0000}"/>
    <cellStyle name="Normal 2 2 2 73" xfId="2772" xr:uid="{00000000-0005-0000-0000-0000D00A0000}"/>
    <cellStyle name="Normal 2 2 2 74" xfId="2773" xr:uid="{00000000-0005-0000-0000-0000D10A0000}"/>
    <cellStyle name="Normal 2 2 2 75" xfId="2774" xr:uid="{00000000-0005-0000-0000-0000D20A0000}"/>
    <cellStyle name="Normal 2 2 2 76" xfId="2775" xr:uid="{00000000-0005-0000-0000-0000D30A0000}"/>
    <cellStyle name="Normal 2 2 2 77" xfId="2776" xr:uid="{00000000-0005-0000-0000-0000D40A0000}"/>
    <cellStyle name="Normal 2 2 2 78" xfId="2777" xr:uid="{00000000-0005-0000-0000-0000D50A0000}"/>
    <cellStyle name="Normal 2 2 2 79" xfId="2778" xr:uid="{00000000-0005-0000-0000-0000D60A0000}"/>
    <cellStyle name="Normal 2 2 2 8" xfId="2779" xr:uid="{00000000-0005-0000-0000-0000D70A0000}"/>
    <cellStyle name="Normal 2 2 2 9" xfId="2780" xr:uid="{00000000-0005-0000-0000-0000D80A0000}"/>
    <cellStyle name="Normal 2 2 20" xfId="2781" xr:uid="{00000000-0005-0000-0000-0000D90A0000}"/>
    <cellStyle name="Normal 2 2 21" xfId="2782" xr:uid="{00000000-0005-0000-0000-0000DA0A0000}"/>
    <cellStyle name="Normal 2 2 22" xfId="2783" xr:uid="{00000000-0005-0000-0000-0000DB0A0000}"/>
    <cellStyle name="Normal 2 2 23" xfId="2784" xr:uid="{00000000-0005-0000-0000-0000DC0A0000}"/>
    <cellStyle name="Normal 2 2 24" xfId="2785" xr:uid="{00000000-0005-0000-0000-0000DD0A0000}"/>
    <cellStyle name="Normal 2 2 25" xfId="2786" xr:uid="{00000000-0005-0000-0000-0000DE0A0000}"/>
    <cellStyle name="Normal 2 2 26" xfId="2787" xr:uid="{00000000-0005-0000-0000-0000DF0A0000}"/>
    <cellStyle name="Normal 2 2 27" xfId="2788" xr:uid="{00000000-0005-0000-0000-0000E00A0000}"/>
    <cellStyle name="Normal 2 2 28" xfId="2789" xr:uid="{00000000-0005-0000-0000-0000E10A0000}"/>
    <cellStyle name="Normal 2 2 29" xfId="2790" xr:uid="{00000000-0005-0000-0000-0000E20A0000}"/>
    <cellStyle name="Normal 2 2 3" xfId="2791" xr:uid="{00000000-0005-0000-0000-0000E30A0000}"/>
    <cellStyle name="Normal 2 2 30" xfId="2792" xr:uid="{00000000-0005-0000-0000-0000E40A0000}"/>
    <cellStyle name="Normal 2 2 31" xfId="2793" xr:uid="{00000000-0005-0000-0000-0000E50A0000}"/>
    <cellStyle name="Normal 2 2 32" xfId="2794" xr:uid="{00000000-0005-0000-0000-0000E60A0000}"/>
    <cellStyle name="Normal 2 2 33" xfId="2795" xr:uid="{00000000-0005-0000-0000-0000E70A0000}"/>
    <cellStyle name="Normal 2 2 34" xfId="2796" xr:uid="{00000000-0005-0000-0000-0000E80A0000}"/>
    <cellStyle name="Normal 2 2 35" xfId="2797" xr:uid="{00000000-0005-0000-0000-0000E90A0000}"/>
    <cellStyle name="Normal 2 2 36" xfId="2798" xr:uid="{00000000-0005-0000-0000-0000EA0A0000}"/>
    <cellStyle name="Normal 2 2 37" xfId="2799" xr:uid="{00000000-0005-0000-0000-0000EB0A0000}"/>
    <cellStyle name="Normal 2 2 38" xfId="2800" xr:uid="{00000000-0005-0000-0000-0000EC0A0000}"/>
    <cellStyle name="Normal 2 2 39" xfId="2801" xr:uid="{00000000-0005-0000-0000-0000ED0A0000}"/>
    <cellStyle name="Normal 2 2 4" xfId="2802" xr:uid="{00000000-0005-0000-0000-0000EE0A0000}"/>
    <cellStyle name="Normal 2 2 40" xfId="2803" xr:uid="{00000000-0005-0000-0000-0000EF0A0000}"/>
    <cellStyle name="Normal 2 2 41" xfId="2804" xr:uid="{00000000-0005-0000-0000-0000F00A0000}"/>
    <cellStyle name="Normal 2 2 42" xfId="2805" xr:uid="{00000000-0005-0000-0000-0000F10A0000}"/>
    <cellStyle name="Normal 2 2 43" xfId="2806" xr:uid="{00000000-0005-0000-0000-0000F20A0000}"/>
    <cellStyle name="Normal 2 2 44" xfId="2807" xr:uid="{00000000-0005-0000-0000-0000F30A0000}"/>
    <cellStyle name="Normal 2 2 45" xfId="2808" xr:uid="{00000000-0005-0000-0000-0000F40A0000}"/>
    <cellStyle name="Normal 2 2 46" xfId="2809" xr:uid="{00000000-0005-0000-0000-0000F50A0000}"/>
    <cellStyle name="Normal 2 2 5" xfId="2810" xr:uid="{00000000-0005-0000-0000-0000F60A0000}"/>
    <cellStyle name="Normal 2 2 6" xfId="2811" xr:uid="{00000000-0005-0000-0000-0000F70A0000}"/>
    <cellStyle name="Normal 2 2 7" xfId="2812" xr:uid="{00000000-0005-0000-0000-0000F80A0000}"/>
    <cellStyle name="Normal 2 2 8" xfId="2813" xr:uid="{00000000-0005-0000-0000-0000F90A0000}"/>
    <cellStyle name="Normal 2 2 9" xfId="2814" xr:uid="{00000000-0005-0000-0000-0000FA0A0000}"/>
    <cellStyle name="Normal 2 20" xfId="2815" xr:uid="{00000000-0005-0000-0000-0000FB0A0000}"/>
    <cellStyle name="Normal 2 21" xfId="2816" xr:uid="{00000000-0005-0000-0000-0000FC0A0000}"/>
    <cellStyle name="Normal 2 22" xfId="2817" xr:uid="{00000000-0005-0000-0000-0000FD0A0000}"/>
    <cellStyle name="Normal 2 23" xfId="2818" xr:uid="{00000000-0005-0000-0000-0000FE0A0000}"/>
    <cellStyle name="Normal 2 24" xfId="2819" xr:uid="{00000000-0005-0000-0000-0000FF0A0000}"/>
    <cellStyle name="Normal 2 25" xfId="2820" xr:uid="{00000000-0005-0000-0000-0000000B0000}"/>
    <cellStyle name="Normal 2 26" xfId="2821" xr:uid="{00000000-0005-0000-0000-0000010B0000}"/>
    <cellStyle name="Normal 2 27" xfId="2822" xr:uid="{00000000-0005-0000-0000-0000020B0000}"/>
    <cellStyle name="Normal 2 28" xfId="2823" xr:uid="{00000000-0005-0000-0000-0000030B0000}"/>
    <cellStyle name="Normal 2 29" xfId="2824" xr:uid="{00000000-0005-0000-0000-0000040B0000}"/>
    <cellStyle name="Normal 2 3" xfId="2825" xr:uid="{00000000-0005-0000-0000-0000050B0000}"/>
    <cellStyle name="Normal 2 3 2" xfId="2826" xr:uid="{00000000-0005-0000-0000-0000060B0000}"/>
    <cellStyle name="Normal 2 3 3" xfId="2827" xr:uid="{00000000-0005-0000-0000-0000070B0000}"/>
    <cellStyle name="Normal 2 3 4" xfId="2828" xr:uid="{00000000-0005-0000-0000-0000080B0000}"/>
    <cellStyle name="Normal 2 3 5" xfId="2829" xr:uid="{00000000-0005-0000-0000-0000090B0000}"/>
    <cellStyle name="Normal 2 30" xfId="2830" xr:uid="{00000000-0005-0000-0000-00000A0B0000}"/>
    <cellStyle name="Normal 2 31" xfId="2831" xr:uid="{00000000-0005-0000-0000-00000B0B0000}"/>
    <cellStyle name="Normal 2 32" xfId="2832" xr:uid="{00000000-0005-0000-0000-00000C0B0000}"/>
    <cellStyle name="Normal 2 33" xfId="2833" xr:uid="{00000000-0005-0000-0000-00000D0B0000}"/>
    <cellStyle name="Normal 2 34" xfId="2834" xr:uid="{00000000-0005-0000-0000-00000E0B0000}"/>
    <cellStyle name="Normal 2 35" xfId="2835" xr:uid="{00000000-0005-0000-0000-00000F0B0000}"/>
    <cellStyle name="Normal 2 36" xfId="2836" xr:uid="{00000000-0005-0000-0000-0000100B0000}"/>
    <cellStyle name="Normal 2 37" xfId="2837" xr:uid="{00000000-0005-0000-0000-0000110B0000}"/>
    <cellStyle name="Normal 2 38" xfId="2838" xr:uid="{00000000-0005-0000-0000-0000120B0000}"/>
    <cellStyle name="Normal 2 39" xfId="2839" xr:uid="{00000000-0005-0000-0000-0000130B0000}"/>
    <cellStyle name="Normal 2 4" xfId="5" xr:uid="{00000000-0005-0000-0000-0000140B0000}"/>
    <cellStyle name="Normal 2 4 10" xfId="2840" xr:uid="{00000000-0005-0000-0000-0000150B0000}"/>
    <cellStyle name="Normal 2 4 11" xfId="2841" xr:uid="{00000000-0005-0000-0000-0000160B0000}"/>
    <cellStyle name="Normal 2 4 12" xfId="2842" xr:uid="{00000000-0005-0000-0000-0000170B0000}"/>
    <cellStyle name="Normal 2 4 13" xfId="2843" xr:uid="{00000000-0005-0000-0000-0000180B0000}"/>
    <cellStyle name="Normal 2 4 14" xfId="2844" xr:uid="{00000000-0005-0000-0000-0000190B0000}"/>
    <cellStyle name="Normal 2 4 15" xfId="2845" xr:uid="{00000000-0005-0000-0000-00001A0B0000}"/>
    <cellStyle name="Normal 2 4 16" xfId="2846" xr:uid="{00000000-0005-0000-0000-00001B0B0000}"/>
    <cellStyle name="Normal 2 4 17" xfId="2847" xr:uid="{00000000-0005-0000-0000-00001C0B0000}"/>
    <cellStyle name="Normal 2 4 18" xfId="2848" xr:uid="{00000000-0005-0000-0000-00001D0B0000}"/>
    <cellStyle name="Normal 2 4 19" xfId="2849" xr:uid="{00000000-0005-0000-0000-00001E0B0000}"/>
    <cellStyle name="Normal 2 4 2" xfId="2850" xr:uid="{00000000-0005-0000-0000-00001F0B0000}"/>
    <cellStyle name="Normal 2 4 20" xfId="2851" xr:uid="{00000000-0005-0000-0000-0000200B0000}"/>
    <cellStyle name="Normal 2 4 21" xfId="2852" xr:uid="{00000000-0005-0000-0000-0000210B0000}"/>
    <cellStyle name="Normal 2 4 3" xfId="2853" xr:uid="{00000000-0005-0000-0000-0000220B0000}"/>
    <cellStyle name="Normal 2 4 4" xfId="2854" xr:uid="{00000000-0005-0000-0000-0000230B0000}"/>
    <cellStyle name="Normal 2 4 5" xfId="2855" xr:uid="{00000000-0005-0000-0000-0000240B0000}"/>
    <cellStyle name="Normal 2 4 6" xfId="2856" xr:uid="{00000000-0005-0000-0000-0000250B0000}"/>
    <cellStyle name="Normal 2 4 7" xfId="2857" xr:uid="{00000000-0005-0000-0000-0000260B0000}"/>
    <cellStyle name="Normal 2 4 8" xfId="2858" xr:uid="{00000000-0005-0000-0000-0000270B0000}"/>
    <cellStyle name="Normal 2 4 9" xfId="2859" xr:uid="{00000000-0005-0000-0000-0000280B0000}"/>
    <cellStyle name="Normal 2 40" xfId="2860" xr:uid="{00000000-0005-0000-0000-0000290B0000}"/>
    <cellStyle name="Normal 2 41" xfId="2861" xr:uid="{00000000-0005-0000-0000-00002A0B0000}"/>
    <cellStyle name="Normal 2 42" xfId="2862" xr:uid="{00000000-0005-0000-0000-00002B0B0000}"/>
    <cellStyle name="Normal 2 43" xfId="2863" xr:uid="{00000000-0005-0000-0000-00002C0B0000}"/>
    <cellStyle name="Normal 2 44" xfId="2864" xr:uid="{00000000-0005-0000-0000-00002D0B0000}"/>
    <cellStyle name="Normal 2 45" xfId="2865" xr:uid="{00000000-0005-0000-0000-00002E0B0000}"/>
    <cellStyle name="Normal 2 46" xfId="2866" xr:uid="{00000000-0005-0000-0000-00002F0B0000}"/>
    <cellStyle name="Normal 2 47" xfId="2867" xr:uid="{00000000-0005-0000-0000-0000300B0000}"/>
    <cellStyle name="Normal 2 48" xfId="2868" xr:uid="{00000000-0005-0000-0000-0000310B0000}"/>
    <cellStyle name="Normal 2 49" xfId="2869" xr:uid="{00000000-0005-0000-0000-0000320B0000}"/>
    <cellStyle name="Normal 2 5" xfId="2870" xr:uid="{00000000-0005-0000-0000-0000330B0000}"/>
    <cellStyle name="Normal 2 5 10" xfId="2871" xr:uid="{00000000-0005-0000-0000-0000340B0000}"/>
    <cellStyle name="Normal 2 5 11" xfId="2872" xr:uid="{00000000-0005-0000-0000-0000350B0000}"/>
    <cellStyle name="Normal 2 5 12" xfId="2873" xr:uid="{00000000-0005-0000-0000-0000360B0000}"/>
    <cellStyle name="Normal 2 5 13" xfId="2874" xr:uid="{00000000-0005-0000-0000-0000370B0000}"/>
    <cellStyle name="Normal 2 5 14" xfId="2875" xr:uid="{00000000-0005-0000-0000-0000380B0000}"/>
    <cellStyle name="Normal 2 5 15" xfId="2876" xr:uid="{00000000-0005-0000-0000-0000390B0000}"/>
    <cellStyle name="Normal 2 5 16" xfId="2877" xr:uid="{00000000-0005-0000-0000-00003A0B0000}"/>
    <cellStyle name="Normal 2 5 17" xfId="2878" xr:uid="{00000000-0005-0000-0000-00003B0B0000}"/>
    <cellStyle name="Normal 2 5 18" xfId="2879" xr:uid="{00000000-0005-0000-0000-00003C0B0000}"/>
    <cellStyle name="Normal 2 5 19" xfId="2880" xr:uid="{00000000-0005-0000-0000-00003D0B0000}"/>
    <cellStyle name="Normal 2 5 2" xfId="2881" xr:uid="{00000000-0005-0000-0000-00003E0B0000}"/>
    <cellStyle name="Normal 2 5 20" xfId="2882" xr:uid="{00000000-0005-0000-0000-00003F0B0000}"/>
    <cellStyle name="Normal 2 5 21" xfId="2883" xr:uid="{00000000-0005-0000-0000-0000400B0000}"/>
    <cellStyle name="Normal 2 5 3" xfId="2884" xr:uid="{00000000-0005-0000-0000-0000410B0000}"/>
    <cellStyle name="Normal 2 5 4" xfId="2885" xr:uid="{00000000-0005-0000-0000-0000420B0000}"/>
    <cellStyle name="Normal 2 5 5" xfId="2886" xr:uid="{00000000-0005-0000-0000-0000430B0000}"/>
    <cellStyle name="Normal 2 5 6" xfId="2887" xr:uid="{00000000-0005-0000-0000-0000440B0000}"/>
    <cellStyle name="Normal 2 5 7" xfId="2888" xr:uid="{00000000-0005-0000-0000-0000450B0000}"/>
    <cellStyle name="Normal 2 5 8" xfId="2889" xr:uid="{00000000-0005-0000-0000-0000460B0000}"/>
    <cellStyle name="Normal 2 5 9" xfId="2890" xr:uid="{00000000-0005-0000-0000-0000470B0000}"/>
    <cellStyle name="Normal 2 50" xfId="2891" xr:uid="{00000000-0005-0000-0000-0000480B0000}"/>
    <cellStyle name="Normal 2 51" xfId="2892" xr:uid="{00000000-0005-0000-0000-0000490B0000}"/>
    <cellStyle name="Normal 2 52" xfId="2893" xr:uid="{00000000-0005-0000-0000-00004A0B0000}"/>
    <cellStyle name="Normal 2 53" xfId="2894" xr:uid="{00000000-0005-0000-0000-00004B0B0000}"/>
    <cellStyle name="Normal 2 54" xfId="2895" xr:uid="{00000000-0005-0000-0000-00004C0B0000}"/>
    <cellStyle name="Normal 2 55" xfId="2896" xr:uid="{00000000-0005-0000-0000-00004D0B0000}"/>
    <cellStyle name="Normal 2 56" xfId="2897" xr:uid="{00000000-0005-0000-0000-00004E0B0000}"/>
    <cellStyle name="Normal 2 57" xfId="2898" xr:uid="{00000000-0005-0000-0000-00004F0B0000}"/>
    <cellStyle name="Normal 2 58" xfId="2899" xr:uid="{00000000-0005-0000-0000-0000500B0000}"/>
    <cellStyle name="Normal 2 59" xfId="2900" xr:uid="{00000000-0005-0000-0000-0000510B0000}"/>
    <cellStyle name="Normal 2 6" xfId="2901" xr:uid="{00000000-0005-0000-0000-0000520B0000}"/>
    <cellStyle name="Normal 2 6 2" xfId="2902" xr:uid="{00000000-0005-0000-0000-0000530B0000}"/>
    <cellStyle name="Normal 2 60" xfId="2903" xr:uid="{00000000-0005-0000-0000-0000540B0000}"/>
    <cellStyle name="Normal 2 61" xfId="2904" xr:uid="{00000000-0005-0000-0000-0000550B0000}"/>
    <cellStyle name="Normal 2 62" xfId="2905" xr:uid="{00000000-0005-0000-0000-0000560B0000}"/>
    <cellStyle name="Normal 2 63" xfId="2906" xr:uid="{00000000-0005-0000-0000-0000570B0000}"/>
    <cellStyle name="Normal 2 64" xfId="2907" xr:uid="{00000000-0005-0000-0000-0000580B0000}"/>
    <cellStyle name="Normal 2 65" xfId="2908" xr:uid="{00000000-0005-0000-0000-0000590B0000}"/>
    <cellStyle name="Normal 2 66" xfId="2909" xr:uid="{00000000-0005-0000-0000-00005A0B0000}"/>
    <cellStyle name="Normal 2 67" xfId="2910" xr:uid="{00000000-0005-0000-0000-00005B0B0000}"/>
    <cellStyle name="Normal 2 68" xfId="2911" xr:uid="{00000000-0005-0000-0000-00005C0B0000}"/>
    <cellStyle name="Normal 2 69" xfId="2912" xr:uid="{00000000-0005-0000-0000-00005D0B0000}"/>
    <cellStyle name="Normal 2 7" xfId="2913" xr:uid="{00000000-0005-0000-0000-00005E0B0000}"/>
    <cellStyle name="Normal 2 7 2" xfId="2914" xr:uid="{00000000-0005-0000-0000-00005F0B0000}"/>
    <cellStyle name="Normal 2 70" xfId="2915" xr:uid="{00000000-0005-0000-0000-0000600B0000}"/>
    <cellStyle name="Normal 2 71" xfId="2916" xr:uid="{00000000-0005-0000-0000-0000610B0000}"/>
    <cellStyle name="Normal 2 72" xfId="2917" xr:uid="{00000000-0005-0000-0000-0000620B0000}"/>
    <cellStyle name="Normal 2 73" xfId="2918" xr:uid="{00000000-0005-0000-0000-0000630B0000}"/>
    <cellStyle name="Normal 2 74" xfId="2919" xr:uid="{00000000-0005-0000-0000-0000640B0000}"/>
    <cellStyle name="Normal 2 75" xfId="2920" xr:uid="{00000000-0005-0000-0000-0000650B0000}"/>
    <cellStyle name="Normal 2 76" xfId="2921" xr:uid="{00000000-0005-0000-0000-0000660B0000}"/>
    <cellStyle name="Normal 2 77" xfId="2922" xr:uid="{00000000-0005-0000-0000-0000670B0000}"/>
    <cellStyle name="Normal 2 78" xfId="2923" xr:uid="{00000000-0005-0000-0000-0000680B0000}"/>
    <cellStyle name="Normal 2 79" xfId="2924" xr:uid="{00000000-0005-0000-0000-0000690B0000}"/>
    <cellStyle name="Normal 2 8" xfId="2925" xr:uid="{00000000-0005-0000-0000-00006A0B0000}"/>
    <cellStyle name="Normal 2 80" xfId="2926" xr:uid="{00000000-0005-0000-0000-00006B0B0000}"/>
    <cellStyle name="Normal 2 81" xfId="2927" xr:uid="{00000000-0005-0000-0000-00006C0B0000}"/>
    <cellStyle name="Normal 2 82" xfId="2928" xr:uid="{00000000-0005-0000-0000-00006D0B0000}"/>
    <cellStyle name="Normal 2 83" xfId="2929" xr:uid="{00000000-0005-0000-0000-00006E0B0000}"/>
    <cellStyle name="Normal 2 84" xfId="2930" xr:uid="{00000000-0005-0000-0000-00006F0B0000}"/>
    <cellStyle name="Normal 2 85" xfId="2931" xr:uid="{00000000-0005-0000-0000-0000700B0000}"/>
    <cellStyle name="Normal 2 86" xfId="2932" xr:uid="{00000000-0005-0000-0000-0000710B0000}"/>
    <cellStyle name="Normal 2 87" xfId="2933" xr:uid="{00000000-0005-0000-0000-0000720B0000}"/>
    <cellStyle name="Normal 2 88" xfId="2934" xr:uid="{00000000-0005-0000-0000-0000730B0000}"/>
    <cellStyle name="Normal 2 89" xfId="2935" xr:uid="{00000000-0005-0000-0000-0000740B0000}"/>
    <cellStyle name="Normal 2 9" xfId="2936" xr:uid="{00000000-0005-0000-0000-0000750B0000}"/>
    <cellStyle name="Normal 2 90" xfId="2937" xr:uid="{00000000-0005-0000-0000-0000760B0000}"/>
    <cellStyle name="Normal 2 91" xfId="2938" xr:uid="{00000000-0005-0000-0000-0000770B0000}"/>
    <cellStyle name="Normal 2 92" xfId="2939" xr:uid="{00000000-0005-0000-0000-0000780B0000}"/>
    <cellStyle name="Normal 2 93" xfId="2940" xr:uid="{00000000-0005-0000-0000-0000790B0000}"/>
    <cellStyle name="Normal 2 94" xfId="2941" xr:uid="{00000000-0005-0000-0000-00007A0B0000}"/>
    <cellStyle name="Normal 2 95" xfId="2942" xr:uid="{00000000-0005-0000-0000-00007B0B0000}"/>
    <cellStyle name="Normal 2 96" xfId="2943" xr:uid="{00000000-0005-0000-0000-00007C0B0000}"/>
    <cellStyle name="Normal 2 97" xfId="2944" xr:uid="{00000000-0005-0000-0000-00007D0B0000}"/>
    <cellStyle name="Normal 2 98" xfId="2945" xr:uid="{00000000-0005-0000-0000-00007E0B0000}"/>
    <cellStyle name="Normal 2 99" xfId="2946" xr:uid="{00000000-0005-0000-0000-00007F0B0000}"/>
    <cellStyle name="Normal 2_BARANG JASA  NOVEMBER 2011" xfId="2947" xr:uid="{00000000-0005-0000-0000-0000800B0000}"/>
    <cellStyle name="Normal 20" xfId="2948" xr:uid="{00000000-0005-0000-0000-0000810B0000}"/>
    <cellStyle name="Normal 21" xfId="2949" xr:uid="{00000000-0005-0000-0000-0000820B0000}"/>
    <cellStyle name="Normal 22" xfId="2950" xr:uid="{00000000-0005-0000-0000-0000830B0000}"/>
    <cellStyle name="Normal 23" xfId="2" xr:uid="{00000000-0005-0000-0000-0000840B0000}"/>
    <cellStyle name="Normal 24" xfId="2951" xr:uid="{00000000-0005-0000-0000-0000850B0000}"/>
    <cellStyle name="Normal 25" xfId="2952" xr:uid="{00000000-0005-0000-0000-0000860B0000}"/>
    <cellStyle name="Normal 26" xfId="2953" xr:uid="{00000000-0005-0000-0000-0000870B0000}"/>
    <cellStyle name="Normal 27" xfId="2954" xr:uid="{00000000-0005-0000-0000-0000880B0000}"/>
    <cellStyle name="Normal 28" xfId="2955" xr:uid="{00000000-0005-0000-0000-0000890B0000}"/>
    <cellStyle name="Normal 29" xfId="2956" xr:uid="{00000000-0005-0000-0000-00008A0B0000}"/>
    <cellStyle name="Normal 3" xfId="2957" xr:uid="{00000000-0005-0000-0000-00008B0B0000}"/>
    <cellStyle name="Normal 3 10" xfId="10" xr:uid="{00000000-0005-0000-0000-00008C0B0000}"/>
    <cellStyle name="Normal 3 100" xfId="2958" xr:uid="{00000000-0005-0000-0000-00008D0B0000}"/>
    <cellStyle name="Normal 3 101" xfId="2959" xr:uid="{00000000-0005-0000-0000-00008E0B0000}"/>
    <cellStyle name="Normal 3 102" xfId="2960" xr:uid="{00000000-0005-0000-0000-00008F0B0000}"/>
    <cellStyle name="Normal 3 103" xfId="2961" xr:uid="{00000000-0005-0000-0000-0000900B0000}"/>
    <cellStyle name="Normal 3 104" xfId="2962" xr:uid="{00000000-0005-0000-0000-0000910B0000}"/>
    <cellStyle name="Normal 3 105" xfId="2963" xr:uid="{00000000-0005-0000-0000-0000920B0000}"/>
    <cellStyle name="Normal 3 106" xfId="2964" xr:uid="{00000000-0005-0000-0000-0000930B0000}"/>
    <cellStyle name="Normal 3 107" xfId="2965" xr:uid="{00000000-0005-0000-0000-0000940B0000}"/>
    <cellStyle name="Normal 3 108" xfId="2966" xr:uid="{00000000-0005-0000-0000-0000950B0000}"/>
    <cellStyle name="Normal 3 109" xfId="2967" xr:uid="{00000000-0005-0000-0000-0000960B0000}"/>
    <cellStyle name="Normal 3 11" xfId="2968" xr:uid="{00000000-0005-0000-0000-0000970B0000}"/>
    <cellStyle name="Normal 3 110" xfId="2969" xr:uid="{00000000-0005-0000-0000-0000980B0000}"/>
    <cellStyle name="Normal 3 111" xfId="2970" xr:uid="{00000000-0005-0000-0000-0000990B0000}"/>
    <cellStyle name="Normal 3 112" xfId="2971" xr:uid="{00000000-0005-0000-0000-00009A0B0000}"/>
    <cellStyle name="Normal 3 113" xfId="2972" xr:uid="{00000000-0005-0000-0000-00009B0B0000}"/>
    <cellStyle name="Normal 3 114" xfId="2973" xr:uid="{00000000-0005-0000-0000-00009C0B0000}"/>
    <cellStyle name="Normal 3 115" xfId="2974" xr:uid="{00000000-0005-0000-0000-00009D0B0000}"/>
    <cellStyle name="Normal 3 116" xfId="2975" xr:uid="{00000000-0005-0000-0000-00009E0B0000}"/>
    <cellStyle name="Normal 3 117" xfId="2976" xr:uid="{00000000-0005-0000-0000-00009F0B0000}"/>
    <cellStyle name="Normal 3 118" xfId="2977" xr:uid="{00000000-0005-0000-0000-0000A00B0000}"/>
    <cellStyle name="Normal 3 119" xfId="2978" xr:uid="{00000000-0005-0000-0000-0000A10B0000}"/>
    <cellStyle name="Normal 3 12" xfId="2979" xr:uid="{00000000-0005-0000-0000-0000A20B0000}"/>
    <cellStyle name="Normal 3 120" xfId="2980" xr:uid="{00000000-0005-0000-0000-0000A30B0000}"/>
    <cellStyle name="Normal 3 121" xfId="2981" xr:uid="{00000000-0005-0000-0000-0000A40B0000}"/>
    <cellStyle name="Normal 3 122" xfId="2982" xr:uid="{00000000-0005-0000-0000-0000A50B0000}"/>
    <cellStyle name="Normal 3 123" xfId="2983" xr:uid="{00000000-0005-0000-0000-0000A60B0000}"/>
    <cellStyle name="Normal 3 124" xfId="2984" xr:uid="{00000000-0005-0000-0000-0000A70B0000}"/>
    <cellStyle name="Normal 3 125" xfId="2985" xr:uid="{00000000-0005-0000-0000-0000A80B0000}"/>
    <cellStyle name="Normal 3 126" xfId="2986" xr:uid="{00000000-0005-0000-0000-0000A90B0000}"/>
    <cellStyle name="Normal 3 127" xfId="2987" xr:uid="{00000000-0005-0000-0000-0000AA0B0000}"/>
    <cellStyle name="Normal 3 128" xfId="2988" xr:uid="{00000000-0005-0000-0000-0000AB0B0000}"/>
    <cellStyle name="Normal 3 129" xfId="2989" xr:uid="{00000000-0005-0000-0000-0000AC0B0000}"/>
    <cellStyle name="Normal 3 13" xfId="2990" xr:uid="{00000000-0005-0000-0000-0000AD0B0000}"/>
    <cellStyle name="Normal 3 130" xfId="2991" xr:uid="{00000000-0005-0000-0000-0000AE0B0000}"/>
    <cellStyle name="Normal 3 131" xfId="2992" xr:uid="{00000000-0005-0000-0000-0000AF0B0000}"/>
    <cellStyle name="Normal 3 132" xfId="2993" xr:uid="{00000000-0005-0000-0000-0000B00B0000}"/>
    <cellStyle name="Normal 3 133" xfId="2994" xr:uid="{00000000-0005-0000-0000-0000B10B0000}"/>
    <cellStyle name="Normal 3 134" xfId="2995" xr:uid="{00000000-0005-0000-0000-0000B20B0000}"/>
    <cellStyle name="Normal 3 135" xfId="2996" xr:uid="{00000000-0005-0000-0000-0000B30B0000}"/>
    <cellStyle name="Normal 3 136" xfId="2997" xr:uid="{00000000-0005-0000-0000-0000B40B0000}"/>
    <cellStyle name="Normal 3 137" xfId="2998" xr:uid="{00000000-0005-0000-0000-0000B50B0000}"/>
    <cellStyle name="Normal 3 138" xfId="2999" xr:uid="{00000000-0005-0000-0000-0000B60B0000}"/>
    <cellStyle name="Normal 3 139" xfId="3000" xr:uid="{00000000-0005-0000-0000-0000B70B0000}"/>
    <cellStyle name="Normal 3 14" xfId="3001" xr:uid="{00000000-0005-0000-0000-0000B80B0000}"/>
    <cellStyle name="Normal 3 140" xfId="3002" xr:uid="{00000000-0005-0000-0000-0000B90B0000}"/>
    <cellStyle name="Normal 3 141" xfId="3003" xr:uid="{00000000-0005-0000-0000-0000BA0B0000}"/>
    <cellStyle name="Normal 3 142" xfId="3004" xr:uid="{00000000-0005-0000-0000-0000BB0B0000}"/>
    <cellStyle name="Normal 3 143" xfId="3005" xr:uid="{00000000-0005-0000-0000-0000BC0B0000}"/>
    <cellStyle name="Normal 3 144" xfId="3006" xr:uid="{00000000-0005-0000-0000-0000BD0B0000}"/>
    <cellStyle name="Normal 3 145" xfId="3007" xr:uid="{00000000-0005-0000-0000-0000BE0B0000}"/>
    <cellStyle name="Normal 3 146" xfId="3008" xr:uid="{00000000-0005-0000-0000-0000BF0B0000}"/>
    <cellStyle name="Normal 3 147" xfId="3009" xr:uid="{00000000-0005-0000-0000-0000C00B0000}"/>
    <cellStyle name="Normal 3 148" xfId="3010" xr:uid="{00000000-0005-0000-0000-0000C10B0000}"/>
    <cellStyle name="Normal 3 149" xfId="3011" xr:uid="{00000000-0005-0000-0000-0000C20B0000}"/>
    <cellStyle name="Normal 3 15" xfId="3012" xr:uid="{00000000-0005-0000-0000-0000C30B0000}"/>
    <cellStyle name="Normal 3 150" xfId="3013" xr:uid="{00000000-0005-0000-0000-0000C40B0000}"/>
    <cellStyle name="Normal 3 151" xfId="3014" xr:uid="{00000000-0005-0000-0000-0000C50B0000}"/>
    <cellStyle name="Normal 3 152" xfId="3015" xr:uid="{00000000-0005-0000-0000-0000C60B0000}"/>
    <cellStyle name="Normal 3 153" xfId="3016" xr:uid="{00000000-0005-0000-0000-0000C70B0000}"/>
    <cellStyle name="Normal 3 154" xfId="3017" xr:uid="{00000000-0005-0000-0000-0000C80B0000}"/>
    <cellStyle name="Normal 3 155" xfId="3018" xr:uid="{00000000-0005-0000-0000-0000C90B0000}"/>
    <cellStyle name="Normal 3 156" xfId="3019" xr:uid="{00000000-0005-0000-0000-0000CA0B0000}"/>
    <cellStyle name="Normal 3 157" xfId="3020" xr:uid="{00000000-0005-0000-0000-0000CB0B0000}"/>
    <cellStyle name="Normal 3 158" xfId="3021" xr:uid="{00000000-0005-0000-0000-0000CC0B0000}"/>
    <cellStyle name="Normal 3 159" xfId="3022" xr:uid="{00000000-0005-0000-0000-0000CD0B0000}"/>
    <cellStyle name="Normal 3 16" xfId="3023" xr:uid="{00000000-0005-0000-0000-0000CE0B0000}"/>
    <cellStyle name="Normal 3 160" xfId="3024" xr:uid="{00000000-0005-0000-0000-0000CF0B0000}"/>
    <cellStyle name="Normal 3 161" xfId="3025" xr:uid="{00000000-0005-0000-0000-0000D00B0000}"/>
    <cellStyle name="Normal 3 162" xfId="3026" xr:uid="{00000000-0005-0000-0000-0000D10B0000}"/>
    <cellStyle name="Normal 3 163" xfId="3027" xr:uid="{00000000-0005-0000-0000-0000D20B0000}"/>
    <cellStyle name="Normal 3 164" xfId="3028" xr:uid="{00000000-0005-0000-0000-0000D30B0000}"/>
    <cellStyle name="Normal 3 165" xfId="3029" xr:uid="{00000000-0005-0000-0000-0000D40B0000}"/>
    <cellStyle name="Normal 3 166" xfId="3030" xr:uid="{00000000-0005-0000-0000-0000D50B0000}"/>
    <cellStyle name="Normal 3 167" xfId="3031" xr:uid="{00000000-0005-0000-0000-0000D60B0000}"/>
    <cellStyle name="Normal 3 168" xfId="3032" xr:uid="{00000000-0005-0000-0000-0000D70B0000}"/>
    <cellStyle name="Normal 3 169" xfId="3033" xr:uid="{00000000-0005-0000-0000-0000D80B0000}"/>
    <cellStyle name="Normal 3 17" xfId="3034" xr:uid="{00000000-0005-0000-0000-0000D90B0000}"/>
    <cellStyle name="Normal 3 170" xfId="3035" xr:uid="{00000000-0005-0000-0000-0000DA0B0000}"/>
    <cellStyle name="Normal 3 171" xfId="3036" xr:uid="{00000000-0005-0000-0000-0000DB0B0000}"/>
    <cellStyle name="Normal 3 172" xfId="3037" xr:uid="{00000000-0005-0000-0000-0000DC0B0000}"/>
    <cellStyle name="Normal 3 173" xfId="3038" xr:uid="{00000000-0005-0000-0000-0000DD0B0000}"/>
    <cellStyle name="Normal 3 174" xfId="3039" xr:uid="{00000000-0005-0000-0000-0000DE0B0000}"/>
    <cellStyle name="Normal 3 175" xfId="3040" xr:uid="{00000000-0005-0000-0000-0000DF0B0000}"/>
    <cellStyle name="Normal 3 176" xfId="3041" xr:uid="{00000000-0005-0000-0000-0000E00B0000}"/>
    <cellStyle name="Normal 3 177" xfId="3042" xr:uid="{00000000-0005-0000-0000-0000E10B0000}"/>
    <cellStyle name="Normal 3 178" xfId="3043" xr:uid="{00000000-0005-0000-0000-0000E20B0000}"/>
    <cellStyle name="Normal 3 179" xfId="3044" xr:uid="{00000000-0005-0000-0000-0000E30B0000}"/>
    <cellStyle name="Normal 3 18" xfId="3045" xr:uid="{00000000-0005-0000-0000-0000E40B0000}"/>
    <cellStyle name="Normal 3 180" xfId="3046" xr:uid="{00000000-0005-0000-0000-0000E50B0000}"/>
    <cellStyle name="Normal 3 181" xfId="3047" xr:uid="{00000000-0005-0000-0000-0000E60B0000}"/>
    <cellStyle name="Normal 3 182" xfId="3048" xr:uid="{00000000-0005-0000-0000-0000E70B0000}"/>
    <cellStyle name="Normal 3 19" xfId="3049" xr:uid="{00000000-0005-0000-0000-0000E80B0000}"/>
    <cellStyle name="Normal 3 2" xfId="3050" xr:uid="{00000000-0005-0000-0000-0000E90B0000}"/>
    <cellStyle name="Normal 3 20" xfId="3051" xr:uid="{00000000-0005-0000-0000-0000EA0B0000}"/>
    <cellStyle name="Normal 3 21" xfId="3052" xr:uid="{00000000-0005-0000-0000-0000EB0B0000}"/>
    <cellStyle name="Normal 3 22" xfId="3053" xr:uid="{00000000-0005-0000-0000-0000EC0B0000}"/>
    <cellStyle name="Normal 3 23" xfId="3054" xr:uid="{00000000-0005-0000-0000-0000ED0B0000}"/>
    <cellStyle name="Normal 3 24" xfId="3055" xr:uid="{00000000-0005-0000-0000-0000EE0B0000}"/>
    <cellStyle name="Normal 3 25" xfId="3056" xr:uid="{00000000-0005-0000-0000-0000EF0B0000}"/>
    <cellStyle name="Normal 3 26" xfId="3057" xr:uid="{00000000-0005-0000-0000-0000F00B0000}"/>
    <cellStyle name="Normal 3 27" xfId="3058" xr:uid="{00000000-0005-0000-0000-0000F10B0000}"/>
    <cellStyle name="Normal 3 28" xfId="3059" xr:uid="{00000000-0005-0000-0000-0000F20B0000}"/>
    <cellStyle name="Normal 3 29" xfId="3060" xr:uid="{00000000-0005-0000-0000-0000F30B0000}"/>
    <cellStyle name="Normal 3 3" xfId="11" xr:uid="{00000000-0005-0000-0000-0000F40B0000}"/>
    <cellStyle name="Normal 3 3 2" xfId="3061" xr:uid="{00000000-0005-0000-0000-0000F50B0000}"/>
    <cellStyle name="Normal 3 30" xfId="3062" xr:uid="{00000000-0005-0000-0000-0000F60B0000}"/>
    <cellStyle name="Normal 3 31" xfId="3063" xr:uid="{00000000-0005-0000-0000-0000F70B0000}"/>
    <cellStyle name="Normal 3 32" xfId="3064" xr:uid="{00000000-0005-0000-0000-0000F80B0000}"/>
    <cellStyle name="Normal 3 33" xfId="3065" xr:uid="{00000000-0005-0000-0000-0000F90B0000}"/>
    <cellStyle name="Normal 3 34" xfId="3066" xr:uid="{00000000-0005-0000-0000-0000FA0B0000}"/>
    <cellStyle name="Normal 3 35" xfId="3067" xr:uid="{00000000-0005-0000-0000-0000FB0B0000}"/>
    <cellStyle name="Normal 3 36" xfId="3068" xr:uid="{00000000-0005-0000-0000-0000FC0B0000}"/>
    <cellStyle name="Normal 3 37" xfId="3069" xr:uid="{00000000-0005-0000-0000-0000FD0B0000}"/>
    <cellStyle name="Normal 3 38" xfId="3070" xr:uid="{00000000-0005-0000-0000-0000FE0B0000}"/>
    <cellStyle name="Normal 3 39" xfId="3071" xr:uid="{00000000-0005-0000-0000-0000FF0B0000}"/>
    <cellStyle name="Normal 3 4" xfId="3072" xr:uid="{00000000-0005-0000-0000-0000000C0000}"/>
    <cellStyle name="Normal 3 4 10" xfId="3073" xr:uid="{00000000-0005-0000-0000-0000010C0000}"/>
    <cellStyle name="Normal 3 4 11" xfId="3074" xr:uid="{00000000-0005-0000-0000-0000020C0000}"/>
    <cellStyle name="Normal 3 4 12" xfId="3075" xr:uid="{00000000-0005-0000-0000-0000030C0000}"/>
    <cellStyle name="Normal 3 4 13" xfId="3076" xr:uid="{00000000-0005-0000-0000-0000040C0000}"/>
    <cellStyle name="Normal 3 4 14" xfId="3077" xr:uid="{00000000-0005-0000-0000-0000050C0000}"/>
    <cellStyle name="Normal 3 4 15" xfId="3078" xr:uid="{00000000-0005-0000-0000-0000060C0000}"/>
    <cellStyle name="Normal 3 4 16" xfId="3079" xr:uid="{00000000-0005-0000-0000-0000070C0000}"/>
    <cellStyle name="Normal 3 4 17" xfId="3080" xr:uid="{00000000-0005-0000-0000-0000080C0000}"/>
    <cellStyle name="Normal 3 4 18" xfId="3081" xr:uid="{00000000-0005-0000-0000-0000090C0000}"/>
    <cellStyle name="Normal 3 4 19" xfId="3082" xr:uid="{00000000-0005-0000-0000-00000A0C0000}"/>
    <cellStyle name="Normal 3 4 2" xfId="3083" xr:uid="{00000000-0005-0000-0000-00000B0C0000}"/>
    <cellStyle name="Normal 3 4 20" xfId="3084" xr:uid="{00000000-0005-0000-0000-00000C0C0000}"/>
    <cellStyle name="Normal 3 4 21" xfId="3085" xr:uid="{00000000-0005-0000-0000-00000D0C0000}"/>
    <cellStyle name="Normal 3 4 22" xfId="3086" xr:uid="{00000000-0005-0000-0000-00000E0C0000}"/>
    <cellStyle name="Normal 3 4 23" xfId="3087" xr:uid="{00000000-0005-0000-0000-00000F0C0000}"/>
    <cellStyle name="Normal 3 4 24" xfId="3088" xr:uid="{00000000-0005-0000-0000-0000100C0000}"/>
    <cellStyle name="Normal 3 4 25" xfId="3089" xr:uid="{00000000-0005-0000-0000-0000110C0000}"/>
    <cellStyle name="Normal 3 4 26" xfId="3090" xr:uid="{00000000-0005-0000-0000-0000120C0000}"/>
    <cellStyle name="Normal 3 4 27" xfId="3091" xr:uid="{00000000-0005-0000-0000-0000130C0000}"/>
    <cellStyle name="Normal 3 4 28" xfId="3092" xr:uid="{00000000-0005-0000-0000-0000140C0000}"/>
    <cellStyle name="Normal 3 4 29" xfId="3093" xr:uid="{00000000-0005-0000-0000-0000150C0000}"/>
    <cellStyle name="Normal 3 4 3" xfId="3094" xr:uid="{00000000-0005-0000-0000-0000160C0000}"/>
    <cellStyle name="Normal 3 4 30" xfId="3095" xr:uid="{00000000-0005-0000-0000-0000170C0000}"/>
    <cellStyle name="Normal 3 4 31" xfId="3096" xr:uid="{00000000-0005-0000-0000-0000180C0000}"/>
    <cellStyle name="Normal 3 4 32" xfId="3097" xr:uid="{00000000-0005-0000-0000-0000190C0000}"/>
    <cellStyle name="Normal 3 4 33" xfId="3098" xr:uid="{00000000-0005-0000-0000-00001A0C0000}"/>
    <cellStyle name="Normal 3 4 34" xfId="3099" xr:uid="{00000000-0005-0000-0000-00001B0C0000}"/>
    <cellStyle name="Normal 3 4 35" xfId="3100" xr:uid="{00000000-0005-0000-0000-00001C0C0000}"/>
    <cellStyle name="Normal 3 4 36" xfId="3101" xr:uid="{00000000-0005-0000-0000-00001D0C0000}"/>
    <cellStyle name="Normal 3 4 37" xfId="3102" xr:uid="{00000000-0005-0000-0000-00001E0C0000}"/>
    <cellStyle name="Normal 3 4 38" xfId="3103" xr:uid="{00000000-0005-0000-0000-00001F0C0000}"/>
    <cellStyle name="Normal 3 4 39" xfId="3104" xr:uid="{00000000-0005-0000-0000-0000200C0000}"/>
    <cellStyle name="Normal 3 4 4" xfId="3105" xr:uid="{00000000-0005-0000-0000-0000210C0000}"/>
    <cellStyle name="Normal 3 4 40" xfId="3106" xr:uid="{00000000-0005-0000-0000-0000220C0000}"/>
    <cellStyle name="Normal 3 4 41" xfId="3107" xr:uid="{00000000-0005-0000-0000-0000230C0000}"/>
    <cellStyle name="Normal 3 4 42" xfId="3108" xr:uid="{00000000-0005-0000-0000-0000240C0000}"/>
    <cellStyle name="Normal 3 4 43" xfId="3109" xr:uid="{00000000-0005-0000-0000-0000250C0000}"/>
    <cellStyle name="Normal 3 4 44" xfId="3110" xr:uid="{00000000-0005-0000-0000-0000260C0000}"/>
    <cellStyle name="Normal 3 4 45" xfId="3111" xr:uid="{00000000-0005-0000-0000-0000270C0000}"/>
    <cellStyle name="Normal 3 4 46" xfId="3112" xr:uid="{00000000-0005-0000-0000-0000280C0000}"/>
    <cellStyle name="Normal 3 4 47" xfId="3113" xr:uid="{00000000-0005-0000-0000-0000290C0000}"/>
    <cellStyle name="Normal 3 4 48" xfId="3114" xr:uid="{00000000-0005-0000-0000-00002A0C0000}"/>
    <cellStyle name="Normal 3 4 49" xfId="3115" xr:uid="{00000000-0005-0000-0000-00002B0C0000}"/>
    <cellStyle name="Normal 3 4 5" xfId="3116" xr:uid="{00000000-0005-0000-0000-00002C0C0000}"/>
    <cellStyle name="Normal 3 4 50" xfId="3117" xr:uid="{00000000-0005-0000-0000-00002D0C0000}"/>
    <cellStyle name="Normal 3 4 51" xfId="3118" xr:uid="{00000000-0005-0000-0000-00002E0C0000}"/>
    <cellStyle name="Normal 3 4 52" xfId="3119" xr:uid="{00000000-0005-0000-0000-00002F0C0000}"/>
    <cellStyle name="Normal 3 4 53" xfId="3120" xr:uid="{00000000-0005-0000-0000-0000300C0000}"/>
    <cellStyle name="Normal 3 4 6" xfId="3121" xr:uid="{00000000-0005-0000-0000-0000310C0000}"/>
    <cellStyle name="Normal 3 4 7" xfId="3122" xr:uid="{00000000-0005-0000-0000-0000320C0000}"/>
    <cellStyle name="Normal 3 4 8" xfId="3123" xr:uid="{00000000-0005-0000-0000-0000330C0000}"/>
    <cellStyle name="Normal 3 4 9" xfId="3124" xr:uid="{00000000-0005-0000-0000-0000340C0000}"/>
    <cellStyle name="Normal 3 40" xfId="3125" xr:uid="{00000000-0005-0000-0000-0000350C0000}"/>
    <cellStyle name="Normal 3 41" xfId="3126" xr:uid="{00000000-0005-0000-0000-0000360C0000}"/>
    <cellStyle name="Normal 3 42" xfId="3127" xr:uid="{00000000-0005-0000-0000-0000370C0000}"/>
    <cellStyle name="Normal 3 43" xfId="3128" xr:uid="{00000000-0005-0000-0000-0000380C0000}"/>
    <cellStyle name="Normal 3 44" xfId="3129" xr:uid="{00000000-0005-0000-0000-0000390C0000}"/>
    <cellStyle name="Normal 3 45" xfId="3130" xr:uid="{00000000-0005-0000-0000-00003A0C0000}"/>
    <cellStyle name="Normal 3 46" xfId="3131" xr:uid="{00000000-0005-0000-0000-00003B0C0000}"/>
    <cellStyle name="Normal 3 47" xfId="3132" xr:uid="{00000000-0005-0000-0000-00003C0C0000}"/>
    <cellStyle name="Normal 3 48" xfId="3133" xr:uid="{00000000-0005-0000-0000-00003D0C0000}"/>
    <cellStyle name="Normal 3 49" xfId="3134" xr:uid="{00000000-0005-0000-0000-00003E0C0000}"/>
    <cellStyle name="Normal 3 5" xfId="3135" xr:uid="{00000000-0005-0000-0000-00003F0C0000}"/>
    <cellStyle name="Normal 3 5 10" xfId="3136" xr:uid="{00000000-0005-0000-0000-0000400C0000}"/>
    <cellStyle name="Normal 3 5 11" xfId="3137" xr:uid="{00000000-0005-0000-0000-0000410C0000}"/>
    <cellStyle name="Normal 3 5 12" xfId="3138" xr:uid="{00000000-0005-0000-0000-0000420C0000}"/>
    <cellStyle name="Normal 3 5 13" xfId="3139" xr:uid="{00000000-0005-0000-0000-0000430C0000}"/>
    <cellStyle name="Normal 3 5 14" xfId="3140" xr:uid="{00000000-0005-0000-0000-0000440C0000}"/>
    <cellStyle name="Normal 3 5 15" xfId="3141" xr:uid="{00000000-0005-0000-0000-0000450C0000}"/>
    <cellStyle name="Normal 3 5 16" xfId="3142" xr:uid="{00000000-0005-0000-0000-0000460C0000}"/>
    <cellStyle name="Normal 3 5 17" xfId="3143" xr:uid="{00000000-0005-0000-0000-0000470C0000}"/>
    <cellStyle name="Normal 3 5 18" xfId="3144" xr:uid="{00000000-0005-0000-0000-0000480C0000}"/>
    <cellStyle name="Normal 3 5 19" xfId="3145" xr:uid="{00000000-0005-0000-0000-0000490C0000}"/>
    <cellStyle name="Normal 3 5 2" xfId="3146" xr:uid="{00000000-0005-0000-0000-00004A0C0000}"/>
    <cellStyle name="Normal 3 5 20" xfId="3147" xr:uid="{00000000-0005-0000-0000-00004B0C0000}"/>
    <cellStyle name="Normal 3 5 21" xfId="3148" xr:uid="{00000000-0005-0000-0000-00004C0C0000}"/>
    <cellStyle name="Normal 3 5 22" xfId="3149" xr:uid="{00000000-0005-0000-0000-00004D0C0000}"/>
    <cellStyle name="Normal 3 5 23" xfId="3150" xr:uid="{00000000-0005-0000-0000-00004E0C0000}"/>
    <cellStyle name="Normal 3 5 24" xfId="3151" xr:uid="{00000000-0005-0000-0000-00004F0C0000}"/>
    <cellStyle name="Normal 3 5 25" xfId="3152" xr:uid="{00000000-0005-0000-0000-0000500C0000}"/>
    <cellStyle name="Normal 3 5 26" xfId="3153" xr:uid="{00000000-0005-0000-0000-0000510C0000}"/>
    <cellStyle name="Normal 3 5 27" xfId="3154" xr:uid="{00000000-0005-0000-0000-0000520C0000}"/>
    <cellStyle name="Normal 3 5 28" xfId="3155" xr:uid="{00000000-0005-0000-0000-0000530C0000}"/>
    <cellStyle name="Normal 3 5 29" xfId="3156" xr:uid="{00000000-0005-0000-0000-0000540C0000}"/>
    <cellStyle name="Normal 3 5 3" xfId="3157" xr:uid="{00000000-0005-0000-0000-0000550C0000}"/>
    <cellStyle name="Normal 3 5 30" xfId="3158" xr:uid="{00000000-0005-0000-0000-0000560C0000}"/>
    <cellStyle name="Normal 3 5 31" xfId="3159" xr:uid="{00000000-0005-0000-0000-0000570C0000}"/>
    <cellStyle name="Normal 3 5 32" xfId="3160" xr:uid="{00000000-0005-0000-0000-0000580C0000}"/>
    <cellStyle name="Normal 3 5 33" xfId="3161" xr:uid="{00000000-0005-0000-0000-0000590C0000}"/>
    <cellStyle name="Normal 3 5 34" xfId="3162" xr:uid="{00000000-0005-0000-0000-00005A0C0000}"/>
    <cellStyle name="Normal 3 5 35" xfId="3163" xr:uid="{00000000-0005-0000-0000-00005B0C0000}"/>
    <cellStyle name="Normal 3 5 36" xfId="3164" xr:uid="{00000000-0005-0000-0000-00005C0C0000}"/>
    <cellStyle name="Normal 3 5 37" xfId="3165" xr:uid="{00000000-0005-0000-0000-00005D0C0000}"/>
    <cellStyle name="Normal 3 5 38" xfId="3166" xr:uid="{00000000-0005-0000-0000-00005E0C0000}"/>
    <cellStyle name="Normal 3 5 39" xfId="3167" xr:uid="{00000000-0005-0000-0000-00005F0C0000}"/>
    <cellStyle name="Normal 3 5 4" xfId="3168" xr:uid="{00000000-0005-0000-0000-0000600C0000}"/>
    <cellStyle name="Normal 3 5 40" xfId="3169" xr:uid="{00000000-0005-0000-0000-0000610C0000}"/>
    <cellStyle name="Normal 3 5 41" xfId="3170" xr:uid="{00000000-0005-0000-0000-0000620C0000}"/>
    <cellStyle name="Normal 3 5 42" xfId="3171" xr:uid="{00000000-0005-0000-0000-0000630C0000}"/>
    <cellStyle name="Normal 3 5 43" xfId="3172" xr:uid="{00000000-0005-0000-0000-0000640C0000}"/>
    <cellStyle name="Normal 3 5 44" xfId="3173" xr:uid="{00000000-0005-0000-0000-0000650C0000}"/>
    <cellStyle name="Normal 3 5 45" xfId="3174" xr:uid="{00000000-0005-0000-0000-0000660C0000}"/>
    <cellStyle name="Normal 3 5 46" xfId="3175" xr:uid="{00000000-0005-0000-0000-0000670C0000}"/>
    <cellStyle name="Normal 3 5 47" xfId="3176" xr:uid="{00000000-0005-0000-0000-0000680C0000}"/>
    <cellStyle name="Normal 3 5 48" xfId="3177" xr:uid="{00000000-0005-0000-0000-0000690C0000}"/>
    <cellStyle name="Normal 3 5 49" xfId="3178" xr:uid="{00000000-0005-0000-0000-00006A0C0000}"/>
    <cellStyle name="Normal 3 5 5" xfId="3179" xr:uid="{00000000-0005-0000-0000-00006B0C0000}"/>
    <cellStyle name="Normal 3 5 50" xfId="3180" xr:uid="{00000000-0005-0000-0000-00006C0C0000}"/>
    <cellStyle name="Normal 3 5 51" xfId="3181" xr:uid="{00000000-0005-0000-0000-00006D0C0000}"/>
    <cellStyle name="Normal 3 5 52" xfId="3182" xr:uid="{00000000-0005-0000-0000-00006E0C0000}"/>
    <cellStyle name="Normal 3 5 53" xfId="3183" xr:uid="{00000000-0005-0000-0000-00006F0C0000}"/>
    <cellStyle name="Normal 3 5 6" xfId="3184" xr:uid="{00000000-0005-0000-0000-0000700C0000}"/>
    <cellStyle name="Normal 3 5 7" xfId="3185" xr:uid="{00000000-0005-0000-0000-0000710C0000}"/>
    <cellStyle name="Normal 3 5 8" xfId="3186" xr:uid="{00000000-0005-0000-0000-0000720C0000}"/>
    <cellStyle name="Normal 3 5 9" xfId="3187" xr:uid="{00000000-0005-0000-0000-0000730C0000}"/>
    <cellStyle name="Normal 3 50" xfId="3188" xr:uid="{00000000-0005-0000-0000-0000740C0000}"/>
    <cellStyle name="Normal 3 51" xfId="3189" xr:uid="{00000000-0005-0000-0000-0000750C0000}"/>
    <cellStyle name="Normal 3 52" xfId="3190" xr:uid="{00000000-0005-0000-0000-0000760C0000}"/>
    <cellStyle name="Normal 3 53" xfId="3191" xr:uid="{00000000-0005-0000-0000-0000770C0000}"/>
    <cellStyle name="Normal 3 54" xfId="3192" xr:uid="{00000000-0005-0000-0000-0000780C0000}"/>
    <cellStyle name="Normal 3 55" xfId="3193" xr:uid="{00000000-0005-0000-0000-0000790C0000}"/>
    <cellStyle name="Normal 3 56" xfId="3194" xr:uid="{00000000-0005-0000-0000-00007A0C0000}"/>
    <cellStyle name="Normal 3 57" xfId="3195" xr:uid="{00000000-0005-0000-0000-00007B0C0000}"/>
    <cellStyle name="Normal 3 58" xfId="3196" xr:uid="{00000000-0005-0000-0000-00007C0C0000}"/>
    <cellStyle name="Normal 3 59" xfId="3197" xr:uid="{00000000-0005-0000-0000-00007D0C0000}"/>
    <cellStyle name="Normal 3 6" xfId="3198" xr:uid="{00000000-0005-0000-0000-00007E0C0000}"/>
    <cellStyle name="Normal 3 6 10" xfId="3199" xr:uid="{00000000-0005-0000-0000-00007F0C0000}"/>
    <cellStyle name="Normal 3 6 11" xfId="3200" xr:uid="{00000000-0005-0000-0000-0000800C0000}"/>
    <cellStyle name="Normal 3 6 12" xfId="3201" xr:uid="{00000000-0005-0000-0000-0000810C0000}"/>
    <cellStyle name="Normal 3 6 13" xfId="3202" xr:uid="{00000000-0005-0000-0000-0000820C0000}"/>
    <cellStyle name="Normal 3 6 14" xfId="3203" xr:uid="{00000000-0005-0000-0000-0000830C0000}"/>
    <cellStyle name="Normal 3 6 15" xfId="3204" xr:uid="{00000000-0005-0000-0000-0000840C0000}"/>
    <cellStyle name="Normal 3 6 16" xfId="3205" xr:uid="{00000000-0005-0000-0000-0000850C0000}"/>
    <cellStyle name="Normal 3 6 17" xfId="3206" xr:uid="{00000000-0005-0000-0000-0000860C0000}"/>
    <cellStyle name="Normal 3 6 18" xfId="3207" xr:uid="{00000000-0005-0000-0000-0000870C0000}"/>
    <cellStyle name="Normal 3 6 19" xfId="3208" xr:uid="{00000000-0005-0000-0000-0000880C0000}"/>
    <cellStyle name="Normal 3 6 2" xfId="3209" xr:uid="{00000000-0005-0000-0000-0000890C0000}"/>
    <cellStyle name="Normal 3 6 20" xfId="3210" xr:uid="{00000000-0005-0000-0000-00008A0C0000}"/>
    <cellStyle name="Normal 3 6 21" xfId="3211" xr:uid="{00000000-0005-0000-0000-00008B0C0000}"/>
    <cellStyle name="Normal 3 6 22" xfId="3212" xr:uid="{00000000-0005-0000-0000-00008C0C0000}"/>
    <cellStyle name="Normal 3 6 23" xfId="3213" xr:uid="{00000000-0005-0000-0000-00008D0C0000}"/>
    <cellStyle name="Normal 3 6 24" xfId="3214" xr:uid="{00000000-0005-0000-0000-00008E0C0000}"/>
    <cellStyle name="Normal 3 6 25" xfId="3215" xr:uid="{00000000-0005-0000-0000-00008F0C0000}"/>
    <cellStyle name="Normal 3 6 26" xfId="3216" xr:uid="{00000000-0005-0000-0000-0000900C0000}"/>
    <cellStyle name="Normal 3 6 27" xfId="3217" xr:uid="{00000000-0005-0000-0000-0000910C0000}"/>
    <cellStyle name="Normal 3 6 28" xfId="3218" xr:uid="{00000000-0005-0000-0000-0000920C0000}"/>
    <cellStyle name="Normal 3 6 29" xfId="3219" xr:uid="{00000000-0005-0000-0000-0000930C0000}"/>
    <cellStyle name="Normal 3 6 3" xfId="3220" xr:uid="{00000000-0005-0000-0000-0000940C0000}"/>
    <cellStyle name="Normal 3 6 30" xfId="3221" xr:uid="{00000000-0005-0000-0000-0000950C0000}"/>
    <cellStyle name="Normal 3 6 31" xfId="3222" xr:uid="{00000000-0005-0000-0000-0000960C0000}"/>
    <cellStyle name="Normal 3 6 32" xfId="3223" xr:uid="{00000000-0005-0000-0000-0000970C0000}"/>
    <cellStyle name="Normal 3 6 33" xfId="3224" xr:uid="{00000000-0005-0000-0000-0000980C0000}"/>
    <cellStyle name="Normal 3 6 34" xfId="3225" xr:uid="{00000000-0005-0000-0000-0000990C0000}"/>
    <cellStyle name="Normal 3 6 35" xfId="3226" xr:uid="{00000000-0005-0000-0000-00009A0C0000}"/>
    <cellStyle name="Normal 3 6 36" xfId="3227" xr:uid="{00000000-0005-0000-0000-00009B0C0000}"/>
    <cellStyle name="Normal 3 6 37" xfId="3228" xr:uid="{00000000-0005-0000-0000-00009C0C0000}"/>
    <cellStyle name="Normal 3 6 38" xfId="3229" xr:uid="{00000000-0005-0000-0000-00009D0C0000}"/>
    <cellStyle name="Normal 3 6 39" xfId="3230" xr:uid="{00000000-0005-0000-0000-00009E0C0000}"/>
    <cellStyle name="Normal 3 6 4" xfId="3231" xr:uid="{00000000-0005-0000-0000-00009F0C0000}"/>
    <cellStyle name="Normal 3 6 40" xfId="3232" xr:uid="{00000000-0005-0000-0000-0000A00C0000}"/>
    <cellStyle name="Normal 3 6 41" xfId="3233" xr:uid="{00000000-0005-0000-0000-0000A10C0000}"/>
    <cellStyle name="Normal 3 6 42" xfId="3234" xr:uid="{00000000-0005-0000-0000-0000A20C0000}"/>
    <cellStyle name="Normal 3 6 43" xfId="3235" xr:uid="{00000000-0005-0000-0000-0000A30C0000}"/>
    <cellStyle name="Normal 3 6 44" xfId="3236" xr:uid="{00000000-0005-0000-0000-0000A40C0000}"/>
    <cellStyle name="Normal 3 6 45" xfId="3237" xr:uid="{00000000-0005-0000-0000-0000A50C0000}"/>
    <cellStyle name="Normal 3 6 46" xfId="3238" xr:uid="{00000000-0005-0000-0000-0000A60C0000}"/>
    <cellStyle name="Normal 3 6 47" xfId="3239" xr:uid="{00000000-0005-0000-0000-0000A70C0000}"/>
    <cellStyle name="Normal 3 6 48" xfId="3240" xr:uid="{00000000-0005-0000-0000-0000A80C0000}"/>
    <cellStyle name="Normal 3 6 49" xfId="3241" xr:uid="{00000000-0005-0000-0000-0000A90C0000}"/>
    <cellStyle name="Normal 3 6 5" xfId="3242" xr:uid="{00000000-0005-0000-0000-0000AA0C0000}"/>
    <cellStyle name="Normal 3 6 50" xfId="3243" xr:uid="{00000000-0005-0000-0000-0000AB0C0000}"/>
    <cellStyle name="Normal 3 6 51" xfId="3244" xr:uid="{00000000-0005-0000-0000-0000AC0C0000}"/>
    <cellStyle name="Normal 3 6 52" xfId="3245" xr:uid="{00000000-0005-0000-0000-0000AD0C0000}"/>
    <cellStyle name="Normal 3 6 53" xfId="3246" xr:uid="{00000000-0005-0000-0000-0000AE0C0000}"/>
    <cellStyle name="Normal 3 6 54" xfId="3247" xr:uid="{00000000-0005-0000-0000-0000AF0C0000}"/>
    <cellStyle name="Normal 3 6 6" xfId="3248" xr:uid="{00000000-0005-0000-0000-0000B00C0000}"/>
    <cellStyle name="Normal 3 6 7" xfId="3249" xr:uid="{00000000-0005-0000-0000-0000B10C0000}"/>
    <cellStyle name="Normal 3 6 8" xfId="3250" xr:uid="{00000000-0005-0000-0000-0000B20C0000}"/>
    <cellStyle name="Normal 3 6 9" xfId="3251" xr:uid="{00000000-0005-0000-0000-0000B30C0000}"/>
    <cellStyle name="Normal 3 60" xfId="3252" xr:uid="{00000000-0005-0000-0000-0000B40C0000}"/>
    <cellStyle name="Normal 3 61" xfId="3253" xr:uid="{00000000-0005-0000-0000-0000B50C0000}"/>
    <cellStyle name="Normal 3 62" xfId="3254" xr:uid="{00000000-0005-0000-0000-0000B60C0000}"/>
    <cellStyle name="Normal 3 63" xfId="3255" xr:uid="{00000000-0005-0000-0000-0000B70C0000}"/>
    <cellStyle name="Normal 3 64" xfId="3256" xr:uid="{00000000-0005-0000-0000-0000B80C0000}"/>
    <cellStyle name="Normal 3 65" xfId="3257" xr:uid="{00000000-0005-0000-0000-0000B90C0000}"/>
    <cellStyle name="Normal 3 66" xfId="3258" xr:uid="{00000000-0005-0000-0000-0000BA0C0000}"/>
    <cellStyle name="Normal 3 67" xfId="3259" xr:uid="{00000000-0005-0000-0000-0000BB0C0000}"/>
    <cellStyle name="Normal 3 68" xfId="3260" xr:uid="{00000000-0005-0000-0000-0000BC0C0000}"/>
    <cellStyle name="Normal 3 69" xfId="3261" xr:uid="{00000000-0005-0000-0000-0000BD0C0000}"/>
    <cellStyle name="Normal 3 7" xfId="3262" xr:uid="{00000000-0005-0000-0000-0000BE0C0000}"/>
    <cellStyle name="Normal 3 70" xfId="3263" xr:uid="{00000000-0005-0000-0000-0000BF0C0000}"/>
    <cellStyle name="Normal 3 71" xfId="3264" xr:uid="{00000000-0005-0000-0000-0000C00C0000}"/>
    <cellStyle name="Normal 3 72" xfId="3265" xr:uid="{00000000-0005-0000-0000-0000C10C0000}"/>
    <cellStyle name="Normal 3 73" xfId="3266" xr:uid="{00000000-0005-0000-0000-0000C20C0000}"/>
    <cellStyle name="Normal 3 74" xfId="3267" xr:uid="{00000000-0005-0000-0000-0000C30C0000}"/>
    <cellStyle name="Normal 3 75" xfId="3268" xr:uid="{00000000-0005-0000-0000-0000C40C0000}"/>
    <cellStyle name="Normal 3 76" xfId="3269" xr:uid="{00000000-0005-0000-0000-0000C50C0000}"/>
    <cellStyle name="Normal 3 77" xfId="3270" xr:uid="{00000000-0005-0000-0000-0000C60C0000}"/>
    <cellStyle name="Normal 3 78" xfId="3271" xr:uid="{00000000-0005-0000-0000-0000C70C0000}"/>
    <cellStyle name="Normal 3 79" xfId="3272" xr:uid="{00000000-0005-0000-0000-0000C80C0000}"/>
    <cellStyle name="Normal 3 8" xfId="3273" xr:uid="{00000000-0005-0000-0000-0000C90C0000}"/>
    <cellStyle name="Normal 3 80" xfId="3274" xr:uid="{00000000-0005-0000-0000-0000CA0C0000}"/>
    <cellStyle name="Normal 3 81" xfId="3275" xr:uid="{00000000-0005-0000-0000-0000CB0C0000}"/>
    <cellStyle name="Normal 3 82" xfId="3276" xr:uid="{00000000-0005-0000-0000-0000CC0C0000}"/>
    <cellStyle name="Normal 3 83" xfId="3277" xr:uid="{00000000-0005-0000-0000-0000CD0C0000}"/>
    <cellStyle name="Normal 3 84" xfId="3278" xr:uid="{00000000-0005-0000-0000-0000CE0C0000}"/>
    <cellStyle name="Normal 3 85" xfId="3279" xr:uid="{00000000-0005-0000-0000-0000CF0C0000}"/>
    <cellStyle name="Normal 3 86" xfId="3280" xr:uid="{00000000-0005-0000-0000-0000D00C0000}"/>
    <cellStyle name="Normal 3 87" xfId="3281" xr:uid="{00000000-0005-0000-0000-0000D10C0000}"/>
    <cellStyle name="Normal 3 88" xfId="3282" xr:uid="{00000000-0005-0000-0000-0000D20C0000}"/>
    <cellStyle name="Normal 3 89" xfId="3283" xr:uid="{00000000-0005-0000-0000-0000D30C0000}"/>
    <cellStyle name="Normal 3 9" xfId="3284" xr:uid="{00000000-0005-0000-0000-0000D40C0000}"/>
    <cellStyle name="Normal 3 90" xfId="3285" xr:uid="{00000000-0005-0000-0000-0000D50C0000}"/>
    <cellStyle name="Normal 3 91" xfId="3286" xr:uid="{00000000-0005-0000-0000-0000D60C0000}"/>
    <cellStyle name="Normal 3 92" xfId="3287" xr:uid="{00000000-0005-0000-0000-0000D70C0000}"/>
    <cellStyle name="Normal 3 93" xfId="3288" xr:uid="{00000000-0005-0000-0000-0000D80C0000}"/>
    <cellStyle name="Normal 3 94" xfId="3289" xr:uid="{00000000-0005-0000-0000-0000D90C0000}"/>
    <cellStyle name="Normal 3 95" xfId="3290" xr:uid="{00000000-0005-0000-0000-0000DA0C0000}"/>
    <cellStyle name="Normal 3 96" xfId="3291" xr:uid="{00000000-0005-0000-0000-0000DB0C0000}"/>
    <cellStyle name="Normal 3 97" xfId="3292" xr:uid="{00000000-0005-0000-0000-0000DC0C0000}"/>
    <cellStyle name="Normal 3 98" xfId="3293" xr:uid="{00000000-0005-0000-0000-0000DD0C0000}"/>
    <cellStyle name="Normal 3 99" xfId="3294" xr:uid="{00000000-0005-0000-0000-0000DE0C0000}"/>
    <cellStyle name="Normal 3_Data Evaluasi SKPD (final)" xfId="3295" xr:uid="{00000000-0005-0000-0000-0000DF0C0000}"/>
    <cellStyle name="Normal 30" xfId="3296" xr:uid="{00000000-0005-0000-0000-0000E00C0000}"/>
    <cellStyle name="Normal 31" xfId="3297" xr:uid="{00000000-0005-0000-0000-0000E10C0000}"/>
    <cellStyle name="Normal 32" xfId="3298" xr:uid="{00000000-0005-0000-0000-0000E20C0000}"/>
    <cellStyle name="Normal 33" xfId="3299" xr:uid="{00000000-0005-0000-0000-0000E30C0000}"/>
    <cellStyle name="Normal 34" xfId="3300" xr:uid="{00000000-0005-0000-0000-0000E40C0000}"/>
    <cellStyle name="Normal 35" xfId="3301" xr:uid="{00000000-0005-0000-0000-0000E50C0000}"/>
    <cellStyle name="Normal 36" xfId="3302" xr:uid="{00000000-0005-0000-0000-0000E60C0000}"/>
    <cellStyle name="Normal 37" xfId="3303" xr:uid="{00000000-0005-0000-0000-0000E70C0000}"/>
    <cellStyle name="Normal 38" xfId="3304" xr:uid="{00000000-0005-0000-0000-0000E80C0000}"/>
    <cellStyle name="Normal 39" xfId="3305" xr:uid="{00000000-0005-0000-0000-0000E90C0000}"/>
    <cellStyle name="Normal 4" xfId="3306" xr:uid="{00000000-0005-0000-0000-0000EA0C0000}"/>
    <cellStyle name="Normal 4 2" xfId="4140" xr:uid="{00000000-0005-0000-0000-0000EB0C0000}"/>
    <cellStyle name="Normal 40" xfId="3307" xr:uid="{00000000-0005-0000-0000-0000EC0C0000}"/>
    <cellStyle name="Normal 41" xfId="3308" xr:uid="{00000000-0005-0000-0000-0000ED0C0000}"/>
    <cellStyle name="Normal 42" xfId="3309" xr:uid="{00000000-0005-0000-0000-0000EE0C0000}"/>
    <cellStyle name="Normal 43" xfId="3310" xr:uid="{00000000-0005-0000-0000-0000EF0C0000}"/>
    <cellStyle name="Normal 44" xfId="3311" xr:uid="{00000000-0005-0000-0000-0000F00C0000}"/>
    <cellStyle name="Normal 45" xfId="3312" xr:uid="{00000000-0005-0000-0000-0000F10C0000}"/>
    <cellStyle name="Normal 46" xfId="3313" xr:uid="{00000000-0005-0000-0000-0000F20C0000}"/>
    <cellStyle name="Normal 47" xfId="3314" xr:uid="{00000000-0005-0000-0000-0000F30C0000}"/>
    <cellStyle name="Normal 48" xfId="3315" xr:uid="{00000000-0005-0000-0000-0000F40C0000}"/>
    <cellStyle name="Normal 49" xfId="3316" xr:uid="{00000000-0005-0000-0000-0000F50C0000}"/>
    <cellStyle name="Normal 5" xfId="3317" xr:uid="{00000000-0005-0000-0000-0000F60C0000}"/>
    <cellStyle name="Normal 5 2" xfId="3318" xr:uid="{00000000-0005-0000-0000-0000F70C0000}"/>
    <cellStyle name="Normal 5 3" xfId="3319" xr:uid="{00000000-0005-0000-0000-0000F80C0000}"/>
    <cellStyle name="Normal 5 4" xfId="3320" xr:uid="{00000000-0005-0000-0000-0000F90C0000}"/>
    <cellStyle name="Normal 5 5" xfId="3321" xr:uid="{00000000-0005-0000-0000-0000FA0C0000}"/>
    <cellStyle name="Normal 50" xfId="3322" xr:uid="{00000000-0005-0000-0000-0000FB0C0000}"/>
    <cellStyle name="Normal 51" xfId="3323" xr:uid="{00000000-0005-0000-0000-0000FC0C0000}"/>
    <cellStyle name="Normal 52" xfId="3324" xr:uid="{00000000-0005-0000-0000-0000FD0C0000}"/>
    <cellStyle name="Normal 53" xfId="3325" xr:uid="{00000000-0005-0000-0000-0000FE0C0000}"/>
    <cellStyle name="Normal 54" xfId="3326" xr:uid="{00000000-0005-0000-0000-0000FF0C0000}"/>
    <cellStyle name="Normal 55" xfId="3327" xr:uid="{00000000-0005-0000-0000-0000000D0000}"/>
    <cellStyle name="Normal 56" xfId="3328" xr:uid="{00000000-0005-0000-0000-0000010D0000}"/>
    <cellStyle name="Normal 57" xfId="3329" xr:uid="{00000000-0005-0000-0000-0000020D0000}"/>
    <cellStyle name="Normal 58" xfId="3330" xr:uid="{00000000-0005-0000-0000-0000030D0000}"/>
    <cellStyle name="Normal 59" xfId="3331" xr:uid="{00000000-0005-0000-0000-0000040D0000}"/>
    <cellStyle name="Normal 6" xfId="3332" xr:uid="{00000000-0005-0000-0000-0000050D0000}"/>
    <cellStyle name="Normal 60" xfId="3333" xr:uid="{00000000-0005-0000-0000-0000060D0000}"/>
    <cellStyle name="Normal 61" xfId="3334" xr:uid="{00000000-0005-0000-0000-0000070D0000}"/>
    <cellStyle name="Normal 62" xfId="3335" xr:uid="{00000000-0005-0000-0000-0000080D0000}"/>
    <cellStyle name="Normal 63" xfId="3336" xr:uid="{00000000-0005-0000-0000-0000090D0000}"/>
    <cellStyle name="Normal 64" xfId="3337" xr:uid="{00000000-0005-0000-0000-00000A0D0000}"/>
    <cellStyle name="Normal 65" xfId="3338" xr:uid="{00000000-0005-0000-0000-00000B0D0000}"/>
    <cellStyle name="Normal 66" xfId="3339" xr:uid="{00000000-0005-0000-0000-00000C0D0000}"/>
    <cellStyle name="Normal 67" xfId="3340" xr:uid="{00000000-0005-0000-0000-00000D0D0000}"/>
    <cellStyle name="Normal 68" xfId="3341" xr:uid="{00000000-0005-0000-0000-00000E0D0000}"/>
    <cellStyle name="Normal 69" xfId="3342" xr:uid="{00000000-0005-0000-0000-00000F0D0000}"/>
    <cellStyle name="Normal 7" xfId="3343" xr:uid="{00000000-0005-0000-0000-0000100D0000}"/>
    <cellStyle name="Normal 7 10" xfId="3344" xr:uid="{00000000-0005-0000-0000-0000110D0000}"/>
    <cellStyle name="Normal 7 100" xfId="3345" xr:uid="{00000000-0005-0000-0000-0000120D0000}"/>
    <cellStyle name="Normal 7 101" xfId="3346" xr:uid="{00000000-0005-0000-0000-0000130D0000}"/>
    <cellStyle name="Normal 7 102" xfId="3347" xr:uid="{00000000-0005-0000-0000-0000140D0000}"/>
    <cellStyle name="Normal 7 103" xfId="3348" xr:uid="{00000000-0005-0000-0000-0000150D0000}"/>
    <cellStyle name="Normal 7 104" xfId="3349" xr:uid="{00000000-0005-0000-0000-0000160D0000}"/>
    <cellStyle name="Normal 7 105" xfId="3350" xr:uid="{00000000-0005-0000-0000-0000170D0000}"/>
    <cellStyle name="Normal 7 106" xfId="3351" xr:uid="{00000000-0005-0000-0000-0000180D0000}"/>
    <cellStyle name="Normal 7 107" xfId="3352" xr:uid="{00000000-0005-0000-0000-0000190D0000}"/>
    <cellStyle name="Normal 7 108" xfId="3353" xr:uid="{00000000-0005-0000-0000-00001A0D0000}"/>
    <cellStyle name="Normal 7 109" xfId="3354" xr:uid="{00000000-0005-0000-0000-00001B0D0000}"/>
    <cellStyle name="Normal 7 11" xfId="3355" xr:uid="{00000000-0005-0000-0000-00001C0D0000}"/>
    <cellStyle name="Normal 7 110" xfId="3356" xr:uid="{00000000-0005-0000-0000-00001D0D0000}"/>
    <cellStyle name="Normal 7 111" xfId="3357" xr:uid="{00000000-0005-0000-0000-00001E0D0000}"/>
    <cellStyle name="Normal 7 112" xfId="3358" xr:uid="{00000000-0005-0000-0000-00001F0D0000}"/>
    <cellStyle name="Normal 7 113" xfId="3359" xr:uid="{00000000-0005-0000-0000-0000200D0000}"/>
    <cellStyle name="Normal 7 114" xfId="3360" xr:uid="{00000000-0005-0000-0000-0000210D0000}"/>
    <cellStyle name="Normal 7 115" xfId="3361" xr:uid="{00000000-0005-0000-0000-0000220D0000}"/>
    <cellStyle name="Normal 7 116" xfId="3362" xr:uid="{00000000-0005-0000-0000-0000230D0000}"/>
    <cellStyle name="Normal 7 117" xfId="3363" xr:uid="{00000000-0005-0000-0000-0000240D0000}"/>
    <cellStyle name="Normal 7 118" xfId="3364" xr:uid="{00000000-0005-0000-0000-0000250D0000}"/>
    <cellStyle name="Normal 7 119" xfId="3365" xr:uid="{00000000-0005-0000-0000-0000260D0000}"/>
    <cellStyle name="Normal 7 12" xfId="3366" xr:uid="{00000000-0005-0000-0000-0000270D0000}"/>
    <cellStyle name="Normal 7 120" xfId="3367" xr:uid="{00000000-0005-0000-0000-0000280D0000}"/>
    <cellStyle name="Normal 7 121" xfId="3368" xr:uid="{00000000-0005-0000-0000-0000290D0000}"/>
    <cellStyle name="Normal 7 122" xfId="3369" xr:uid="{00000000-0005-0000-0000-00002A0D0000}"/>
    <cellStyle name="Normal 7 123" xfId="3370" xr:uid="{00000000-0005-0000-0000-00002B0D0000}"/>
    <cellStyle name="Normal 7 124" xfId="3371" xr:uid="{00000000-0005-0000-0000-00002C0D0000}"/>
    <cellStyle name="Normal 7 125" xfId="3372" xr:uid="{00000000-0005-0000-0000-00002D0D0000}"/>
    <cellStyle name="Normal 7 126" xfId="3373" xr:uid="{00000000-0005-0000-0000-00002E0D0000}"/>
    <cellStyle name="Normal 7 127" xfId="3374" xr:uid="{00000000-0005-0000-0000-00002F0D0000}"/>
    <cellStyle name="Normal 7 128" xfId="3375" xr:uid="{00000000-0005-0000-0000-0000300D0000}"/>
    <cellStyle name="Normal 7 129" xfId="3376" xr:uid="{00000000-0005-0000-0000-0000310D0000}"/>
    <cellStyle name="Normal 7 13" xfId="3377" xr:uid="{00000000-0005-0000-0000-0000320D0000}"/>
    <cellStyle name="Normal 7 130" xfId="3378" xr:uid="{00000000-0005-0000-0000-0000330D0000}"/>
    <cellStyle name="Normal 7 131" xfId="3379" xr:uid="{00000000-0005-0000-0000-0000340D0000}"/>
    <cellStyle name="Normal 7 132" xfId="3380" xr:uid="{00000000-0005-0000-0000-0000350D0000}"/>
    <cellStyle name="Normal 7 133" xfId="3381" xr:uid="{00000000-0005-0000-0000-0000360D0000}"/>
    <cellStyle name="Normal 7 134" xfId="3382" xr:uid="{00000000-0005-0000-0000-0000370D0000}"/>
    <cellStyle name="Normal 7 135" xfId="3383" xr:uid="{00000000-0005-0000-0000-0000380D0000}"/>
    <cellStyle name="Normal 7 136" xfId="3384" xr:uid="{00000000-0005-0000-0000-0000390D0000}"/>
    <cellStyle name="Normal 7 137" xfId="3385" xr:uid="{00000000-0005-0000-0000-00003A0D0000}"/>
    <cellStyle name="Normal 7 138" xfId="3386" xr:uid="{00000000-0005-0000-0000-00003B0D0000}"/>
    <cellStyle name="Normal 7 139" xfId="3387" xr:uid="{00000000-0005-0000-0000-00003C0D0000}"/>
    <cellStyle name="Normal 7 14" xfId="3388" xr:uid="{00000000-0005-0000-0000-00003D0D0000}"/>
    <cellStyle name="Normal 7 140" xfId="3389" xr:uid="{00000000-0005-0000-0000-00003E0D0000}"/>
    <cellStyle name="Normal 7 141" xfId="3390" xr:uid="{00000000-0005-0000-0000-00003F0D0000}"/>
    <cellStyle name="Normal 7 142" xfId="3391" xr:uid="{00000000-0005-0000-0000-0000400D0000}"/>
    <cellStyle name="Normal 7 143" xfId="3392" xr:uid="{00000000-0005-0000-0000-0000410D0000}"/>
    <cellStyle name="Normal 7 144" xfId="3393" xr:uid="{00000000-0005-0000-0000-0000420D0000}"/>
    <cellStyle name="Normal 7 145" xfId="3394" xr:uid="{00000000-0005-0000-0000-0000430D0000}"/>
    <cellStyle name="Normal 7 146" xfId="3395" xr:uid="{00000000-0005-0000-0000-0000440D0000}"/>
    <cellStyle name="Normal 7 15" xfId="3396" xr:uid="{00000000-0005-0000-0000-0000450D0000}"/>
    <cellStyle name="Normal 7 16" xfId="3397" xr:uid="{00000000-0005-0000-0000-0000460D0000}"/>
    <cellStyle name="Normal 7 17" xfId="3398" xr:uid="{00000000-0005-0000-0000-0000470D0000}"/>
    <cellStyle name="Normal 7 18" xfId="3399" xr:uid="{00000000-0005-0000-0000-0000480D0000}"/>
    <cellStyle name="Normal 7 19" xfId="3400" xr:uid="{00000000-0005-0000-0000-0000490D0000}"/>
    <cellStyle name="Normal 7 2" xfId="3401" xr:uid="{00000000-0005-0000-0000-00004A0D0000}"/>
    <cellStyle name="Normal 7 2 2" xfId="3402" xr:uid="{00000000-0005-0000-0000-00004B0D0000}"/>
    <cellStyle name="Normal 7 20" xfId="3403" xr:uid="{00000000-0005-0000-0000-00004C0D0000}"/>
    <cellStyle name="Normal 7 21" xfId="3404" xr:uid="{00000000-0005-0000-0000-00004D0D0000}"/>
    <cellStyle name="Normal 7 22" xfId="3405" xr:uid="{00000000-0005-0000-0000-00004E0D0000}"/>
    <cellStyle name="Normal 7 23" xfId="3406" xr:uid="{00000000-0005-0000-0000-00004F0D0000}"/>
    <cellStyle name="Normal 7 24" xfId="3407" xr:uid="{00000000-0005-0000-0000-0000500D0000}"/>
    <cellStyle name="Normal 7 25" xfId="3408" xr:uid="{00000000-0005-0000-0000-0000510D0000}"/>
    <cellStyle name="Normal 7 26" xfId="3409" xr:uid="{00000000-0005-0000-0000-0000520D0000}"/>
    <cellStyle name="Normal 7 27" xfId="3410" xr:uid="{00000000-0005-0000-0000-0000530D0000}"/>
    <cellStyle name="Normal 7 28" xfId="3411" xr:uid="{00000000-0005-0000-0000-0000540D0000}"/>
    <cellStyle name="Normal 7 29" xfId="3412" xr:uid="{00000000-0005-0000-0000-0000550D0000}"/>
    <cellStyle name="Normal 7 3" xfId="3413" xr:uid="{00000000-0005-0000-0000-0000560D0000}"/>
    <cellStyle name="Normal 7 30" xfId="3414" xr:uid="{00000000-0005-0000-0000-0000570D0000}"/>
    <cellStyle name="Normal 7 31" xfId="3415" xr:uid="{00000000-0005-0000-0000-0000580D0000}"/>
    <cellStyle name="Normal 7 32" xfId="3416" xr:uid="{00000000-0005-0000-0000-0000590D0000}"/>
    <cellStyle name="Normal 7 33" xfId="3417" xr:uid="{00000000-0005-0000-0000-00005A0D0000}"/>
    <cellStyle name="Normal 7 34" xfId="3418" xr:uid="{00000000-0005-0000-0000-00005B0D0000}"/>
    <cellStyle name="Normal 7 35" xfId="3419" xr:uid="{00000000-0005-0000-0000-00005C0D0000}"/>
    <cellStyle name="Normal 7 36" xfId="3420" xr:uid="{00000000-0005-0000-0000-00005D0D0000}"/>
    <cellStyle name="Normal 7 37" xfId="3421" xr:uid="{00000000-0005-0000-0000-00005E0D0000}"/>
    <cellStyle name="Normal 7 38" xfId="3422" xr:uid="{00000000-0005-0000-0000-00005F0D0000}"/>
    <cellStyle name="Normal 7 39" xfId="3423" xr:uid="{00000000-0005-0000-0000-0000600D0000}"/>
    <cellStyle name="Normal 7 4" xfId="3424" xr:uid="{00000000-0005-0000-0000-0000610D0000}"/>
    <cellStyle name="Normal 7 40" xfId="3425" xr:uid="{00000000-0005-0000-0000-0000620D0000}"/>
    <cellStyle name="Normal 7 41" xfId="3426" xr:uid="{00000000-0005-0000-0000-0000630D0000}"/>
    <cellStyle name="Normal 7 42" xfId="3427" xr:uid="{00000000-0005-0000-0000-0000640D0000}"/>
    <cellStyle name="Normal 7 43" xfId="3428" xr:uid="{00000000-0005-0000-0000-0000650D0000}"/>
    <cellStyle name="Normal 7 44" xfId="3429" xr:uid="{00000000-0005-0000-0000-0000660D0000}"/>
    <cellStyle name="Normal 7 45" xfId="3430" xr:uid="{00000000-0005-0000-0000-0000670D0000}"/>
    <cellStyle name="Normal 7 46" xfId="3431" xr:uid="{00000000-0005-0000-0000-0000680D0000}"/>
    <cellStyle name="Normal 7 47" xfId="3432" xr:uid="{00000000-0005-0000-0000-0000690D0000}"/>
    <cellStyle name="Normal 7 48" xfId="3433" xr:uid="{00000000-0005-0000-0000-00006A0D0000}"/>
    <cellStyle name="Normal 7 49" xfId="3434" xr:uid="{00000000-0005-0000-0000-00006B0D0000}"/>
    <cellStyle name="Normal 7 5" xfId="3435" xr:uid="{00000000-0005-0000-0000-00006C0D0000}"/>
    <cellStyle name="Normal 7 50" xfId="3436" xr:uid="{00000000-0005-0000-0000-00006D0D0000}"/>
    <cellStyle name="Normal 7 51" xfId="3437" xr:uid="{00000000-0005-0000-0000-00006E0D0000}"/>
    <cellStyle name="Normal 7 52" xfId="3438" xr:uid="{00000000-0005-0000-0000-00006F0D0000}"/>
    <cellStyle name="Normal 7 53" xfId="3439" xr:uid="{00000000-0005-0000-0000-0000700D0000}"/>
    <cellStyle name="Normal 7 54" xfId="3440" xr:uid="{00000000-0005-0000-0000-0000710D0000}"/>
    <cellStyle name="Normal 7 55" xfId="3441" xr:uid="{00000000-0005-0000-0000-0000720D0000}"/>
    <cellStyle name="Normal 7 56" xfId="3442" xr:uid="{00000000-0005-0000-0000-0000730D0000}"/>
    <cellStyle name="Normal 7 57" xfId="3443" xr:uid="{00000000-0005-0000-0000-0000740D0000}"/>
    <cellStyle name="Normal 7 58" xfId="3444" xr:uid="{00000000-0005-0000-0000-0000750D0000}"/>
    <cellStyle name="Normal 7 59" xfId="3445" xr:uid="{00000000-0005-0000-0000-0000760D0000}"/>
    <cellStyle name="Normal 7 6" xfId="3446" xr:uid="{00000000-0005-0000-0000-0000770D0000}"/>
    <cellStyle name="Normal 7 60" xfId="3447" xr:uid="{00000000-0005-0000-0000-0000780D0000}"/>
    <cellStyle name="Normal 7 61" xfId="3448" xr:uid="{00000000-0005-0000-0000-0000790D0000}"/>
    <cellStyle name="Normal 7 62" xfId="3449" xr:uid="{00000000-0005-0000-0000-00007A0D0000}"/>
    <cellStyle name="Normal 7 63" xfId="3450" xr:uid="{00000000-0005-0000-0000-00007B0D0000}"/>
    <cellStyle name="Normal 7 64" xfId="3451" xr:uid="{00000000-0005-0000-0000-00007C0D0000}"/>
    <cellStyle name="Normal 7 65" xfId="3452" xr:uid="{00000000-0005-0000-0000-00007D0D0000}"/>
    <cellStyle name="Normal 7 66" xfId="3453" xr:uid="{00000000-0005-0000-0000-00007E0D0000}"/>
    <cellStyle name="Normal 7 67" xfId="3454" xr:uid="{00000000-0005-0000-0000-00007F0D0000}"/>
    <cellStyle name="Normal 7 68" xfId="3455" xr:uid="{00000000-0005-0000-0000-0000800D0000}"/>
    <cellStyle name="Normal 7 69" xfId="3456" xr:uid="{00000000-0005-0000-0000-0000810D0000}"/>
    <cellStyle name="Normal 7 7" xfId="3457" xr:uid="{00000000-0005-0000-0000-0000820D0000}"/>
    <cellStyle name="Normal 7 70" xfId="3458" xr:uid="{00000000-0005-0000-0000-0000830D0000}"/>
    <cellStyle name="Normal 7 71" xfId="3459" xr:uid="{00000000-0005-0000-0000-0000840D0000}"/>
    <cellStyle name="Normal 7 72" xfId="3460" xr:uid="{00000000-0005-0000-0000-0000850D0000}"/>
    <cellStyle name="Normal 7 73" xfId="3461" xr:uid="{00000000-0005-0000-0000-0000860D0000}"/>
    <cellStyle name="Normal 7 74" xfId="3462" xr:uid="{00000000-0005-0000-0000-0000870D0000}"/>
    <cellStyle name="Normal 7 75" xfId="3463" xr:uid="{00000000-0005-0000-0000-0000880D0000}"/>
    <cellStyle name="Normal 7 76" xfId="3464" xr:uid="{00000000-0005-0000-0000-0000890D0000}"/>
    <cellStyle name="Normal 7 77" xfId="3465" xr:uid="{00000000-0005-0000-0000-00008A0D0000}"/>
    <cellStyle name="Normal 7 78" xfId="3466" xr:uid="{00000000-0005-0000-0000-00008B0D0000}"/>
    <cellStyle name="Normal 7 79" xfId="3467" xr:uid="{00000000-0005-0000-0000-00008C0D0000}"/>
    <cellStyle name="Normal 7 8" xfId="3468" xr:uid="{00000000-0005-0000-0000-00008D0D0000}"/>
    <cellStyle name="Normal 7 80" xfId="3469" xr:uid="{00000000-0005-0000-0000-00008E0D0000}"/>
    <cellStyle name="Normal 7 81" xfId="3470" xr:uid="{00000000-0005-0000-0000-00008F0D0000}"/>
    <cellStyle name="Normal 7 82" xfId="3471" xr:uid="{00000000-0005-0000-0000-0000900D0000}"/>
    <cellStyle name="Normal 7 83" xfId="3472" xr:uid="{00000000-0005-0000-0000-0000910D0000}"/>
    <cellStyle name="Normal 7 84" xfId="3473" xr:uid="{00000000-0005-0000-0000-0000920D0000}"/>
    <cellStyle name="Normal 7 85" xfId="3474" xr:uid="{00000000-0005-0000-0000-0000930D0000}"/>
    <cellStyle name="Normal 7 86" xfId="3475" xr:uid="{00000000-0005-0000-0000-0000940D0000}"/>
    <cellStyle name="Normal 7 87" xfId="3476" xr:uid="{00000000-0005-0000-0000-0000950D0000}"/>
    <cellStyle name="Normal 7 88" xfId="3477" xr:uid="{00000000-0005-0000-0000-0000960D0000}"/>
    <cellStyle name="Normal 7 89" xfId="3478" xr:uid="{00000000-0005-0000-0000-0000970D0000}"/>
    <cellStyle name="Normal 7 9" xfId="3479" xr:uid="{00000000-0005-0000-0000-0000980D0000}"/>
    <cellStyle name="Normal 7 90" xfId="3480" xr:uid="{00000000-0005-0000-0000-0000990D0000}"/>
    <cellStyle name="Normal 7 91" xfId="3481" xr:uid="{00000000-0005-0000-0000-00009A0D0000}"/>
    <cellStyle name="Normal 7 92" xfId="3482" xr:uid="{00000000-0005-0000-0000-00009B0D0000}"/>
    <cellStyle name="Normal 7 93" xfId="3483" xr:uid="{00000000-0005-0000-0000-00009C0D0000}"/>
    <cellStyle name="Normal 7 94" xfId="3484" xr:uid="{00000000-0005-0000-0000-00009D0D0000}"/>
    <cellStyle name="Normal 7 95" xfId="3485" xr:uid="{00000000-0005-0000-0000-00009E0D0000}"/>
    <cellStyle name="Normal 7 96" xfId="3486" xr:uid="{00000000-0005-0000-0000-00009F0D0000}"/>
    <cellStyle name="Normal 7 97" xfId="3487" xr:uid="{00000000-0005-0000-0000-0000A00D0000}"/>
    <cellStyle name="Normal 7 98" xfId="3488" xr:uid="{00000000-0005-0000-0000-0000A10D0000}"/>
    <cellStyle name="Normal 7 99" xfId="3489" xr:uid="{00000000-0005-0000-0000-0000A20D0000}"/>
    <cellStyle name="Normal 70" xfId="3490" xr:uid="{00000000-0005-0000-0000-0000A30D0000}"/>
    <cellStyle name="Normal 71" xfId="3491" xr:uid="{00000000-0005-0000-0000-0000A40D0000}"/>
    <cellStyle name="Normal 72" xfId="3492" xr:uid="{00000000-0005-0000-0000-0000A50D0000}"/>
    <cellStyle name="Normal 73" xfId="3493" xr:uid="{00000000-0005-0000-0000-0000A60D0000}"/>
    <cellStyle name="Normal 74" xfId="3494" xr:uid="{00000000-0005-0000-0000-0000A70D0000}"/>
    <cellStyle name="Normal 75" xfId="3495" xr:uid="{00000000-0005-0000-0000-0000A80D0000}"/>
    <cellStyle name="Normal 76" xfId="3496" xr:uid="{00000000-0005-0000-0000-0000A90D0000}"/>
    <cellStyle name="Normal 77" xfId="3497" xr:uid="{00000000-0005-0000-0000-0000AA0D0000}"/>
    <cellStyle name="Normal 78" xfId="3498" xr:uid="{00000000-0005-0000-0000-0000AB0D0000}"/>
    <cellStyle name="Normal 79" xfId="3499" xr:uid="{00000000-0005-0000-0000-0000AC0D0000}"/>
    <cellStyle name="Normal 8" xfId="7" xr:uid="{00000000-0005-0000-0000-0000AD0D0000}"/>
    <cellStyle name="Normal 8 10" xfId="3500" xr:uid="{00000000-0005-0000-0000-0000AE0D0000}"/>
    <cellStyle name="Normal 8 11" xfId="3501" xr:uid="{00000000-0005-0000-0000-0000AF0D0000}"/>
    <cellStyle name="Normal 8 12" xfId="3502" xr:uid="{00000000-0005-0000-0000-0000B00D0000}"/>
    <cellStyle name="Normal 8 13" xfId="3503" xr:uid="{00000000-0005-0000-0000-0000B10D0000}"/>
    <cellStyle name="Normal 8 14" xfId="3504" xr:uid="{00000000-0005-0000-0000-0000B20D0000}"/>
    <cellStyle name="Normal 8 15" xfId="3505" xr:uid="{00000000-0005-0000-0000-0000B30D0000}"/>
    <cellStyle name="Normal 8 16" xfId="3506" xr:uid="{00000000-0005-0000-0000-0000B40D0000}"/>
    <cellStyle name="Normal 8 17" xfId="3507" xr:uid="{00000000-0005-0000-0000-0000B50D0000}"/>
    <cellStyle name="Normal 8 18" xfId="3508" xr:uid="{00000000-0005-0000-0000-0000B60D0000}"/>
    <cellStyle name="Normal 8 19" xfId="3509" xr:uid="{00000000-0005-0000-0000-0000B70D0000}"/>
    <cellStyle name="Normal 8 2" xfId="3510" xr:uid="{00000000-0005-0000-0000-0000B80D0000}"/>
    <cellStyle name="Normal 8 2 2" xfId="3511" xr:uid="{00000000-0005-0000-0000-0000B90D0000}"/>
    <cellStyle name="Normal 8 20" xfId="3512" xr:uid="{00000000-0005-0000-0000-0000BA0D0000}"/>
    <cellStyle name="Normal 8 21" xfId="3513" xr:uid="{00000000-0005-0000-0000-0000BB0D0000}"/>
    <cellStyle name="Normal 8 22" xfId="3514" xr:uid="{00000000-0005-0000-0000-0000BC0D0000}"/>
    <cellStyle name="Normal 8 3" xfId="3515" xr:uid="{00000000-0005-0000-0000-0000BD0D0000}"/>
    <cellStyle name="Normal 8 4" xfId="3516" xr:uid="{00000000-0005-0000-0000-0000BE0D0000}"/>
    <cellStyle name="Normal 8 5" xfId="3517" xr:uid="{00000000-0005-0000-0000-0000BF0D0000}"/>
    <cellStyle name="Normal 8 6" xfId="3518" xr:uid="{00000000-0005-0000-0000-0000C00D0000}"/>
    <cellStyle name="Normal 8 7" xfId="3519" xr:uid="{00000000-0005-0000-0000-0000C10D0000}"/>
    <cellStyle name="Normal 8 8" xfId="3520" xr:uid="{00000000-0005-0000-0000-0000C20D0000}"/>
    <cellStyle name="Normal 8 9" xfId="3521" xr:uid="{00000000-0005-0000-0000-0000C30D0000}"/>
    <cellStyle name="Normal 8_PBJ APBDP DISHUBKOMINFO 2012" xfId="3522" xr:uid="{00000000-0005-0000-0000-0000C40D0000}"/>
    <cellStyle name="Normal 80" xfId="3523" xr:uid="{00000000-0005-0000-0000-0000C50D0000}"/>
    <cellStyle name="Normal 81" xfId="3524" xr:uid="{00000000-0005-0000-0000-0000C60D0000}"/>
    <cellStyle name="Normal 82" xfId="3525" xr:uid="{00000000-0005-0000-0000-0000C70D0000}"/>
    <cellStyle name="Normal 83" xfId="3526" xr:uid="{00000000-0005-0000-0000-0000C80D0000}"/>
    <cellStyle name="Normal 84" xfId="3527" xr:uid="{00000000-0005-0000-0000-0000C90D0000}"/>
    <cellStyle name="Normal 85" xfId="3528" xr:uid="{00000000-0005-0000-0000-0000CA0D0000}"/>
    <cellStyle name="Normal 86" xfId="3529" xr:uid="{00000000-0005-0000-0000-0000CB0D0000}"/>
    <cellStyle name="Normal 87" xfId="3530" xr:uid="{00000000-0005-0000-0000-0000CC0D0000}"/>
    <cellStyle name="Normal 88" xfId="3531" xr:uid="{00000000-0005-0000-0000-0000CD0D0000}"/>
    <cellStyle name="Normal 89" xfId="3532" xr:uid="{00000000-0005-0000-0000-0000CE0D0000}"/>
    <cellStyle name="Normal 9" xfId="3533" xr:uid="{00000000-0005-0000-0000-0000CF0D0000}"/>
    <cellStyle name="Normal 9 10" xfId="3534" xr:uid="{00000000-0005-0000-0000-0000D00D0000}"/>
    <cellStyle name="Normal 9 11" xfId="3535" xr:uid="{00000000-0005-0000-0000-0000D10D0000}"/>
    <cellStyle name="Normal 9 12" xfId="3536" xr:uid="{00000000-0005-0000-0000-0000D20D0000}"/>
    <cellStyle name="Normal 9 13" xfId="3537" xr:uid="{00000000-0005-0000-0000-0000D30D0000}"/>
    <cellStyle name="Normal 9 14" xfId="3538" xr:uid="{00000000-0005-0000-0000-0000D40D0000}"/>
    <cellStyle name="Normal 9 15" xfId="3539" xr:uid="{00000000-0005-0000-0000-0000D50D0000}"/>
    <cellStyle name="Normal 9 16" xfId="3540" xr:uid="{00000000-0005-0000-0000-0000D60D0000}"/>
    <cellStyle name="Normal 9 17" xfId="3541" xr:uid="{00000000-0005-0000-0000-0000D70D0000}"/>
    <cellStyle name="Normal 9 18" xfId="3542" xr:uid="{00000000-0005-0000-0000-0000D80D0000}"/>
    <cellStyle name="Normal 9 19" xfId="3543" xr:uid="{00000000-0005-0000-0000-0000D90D0000}"/>
    <cellStyle name="Normal 9 2" xfId="3544" xr:uid="{00000000-0005-0000-0000-0000DA0D0000}"/>
    <cellStyle name="Normal 9 2 2" xfId="3545" xr:uid="{00000000-0005-0000-0000-0000DB0D0000}"/>
    <cellStyle name="Normal 9 20" xfId="3546" xr:uid="{00000000-0005-0000-0000-0000DC0D0000}"/>
    <cellStyle name="Normal 9 21" xfId="3547" xr:uid="{00000000-0005-0000-0000-0000DD0D0000}"/>
    <cellStyle name="Normal 9 22" xfId="3548" xr:uid="{00000000-0005-0000-0000-0000DE0D0000}"/>
    <cellStyle name="Normal 9 23" xfId="3549" xr:uid="{00000000-0005-0000-0000-0000DF0D0000}"/>
    <cellStyle name="Normal 9 24" xfId="3550" xr:uid="{00000000-0005-0000-0000-0000E00D0000}"/>
    <cellStyle name="Normal 9 25" xfId="3551" xr:uid="{00000000-0005-0000-0000-0000E10D0000}"/>
    <cellStyle name="Normal 9 26" xfId="3552" xr:uid="{00000000-0005-0000-0000-0000E20D0000}"/>
    <cellStyle name="Normal 9 27" xfId="3553" xr:uid="{00000000-0005-0000-0000-0000E30D0000}"/>
    <cellStyle name="Normal 9 28" xfId="3554" xr:uid="{00000000-0005-0000-0000-0000E40D0000}"/>
    <cellStyle name="Normal 9 29" xfId="3555" xr:uid="{00000000-0005-0000-0000-0000E50D0000}"/>
    <cellStyle name="Normal 9 3" xfId="3556" xr:uid="{00000000-0005-0000-0000-0000E60D0000}"/>
    <cellStyle name="Normal 9 3 2" xfId="3557" xr:uid="{00000000-0005-0000-0000-0000E70D0000}"/>
    <cellStyle name="Normal 9 30" xfId="3558" xr:uid="{00000000-0005-0000-0000-0000E80D0000}"/>
    <cellStyle name="Normal 9 31" xfId="3559" xr:uid="{00000000-0005-0000-0000-0000E90D0000}"/>
    <cellStyle name="Normal 9 32" xfId="3560" xr:uid="{00000000-0005-0000-0000-0000EA0D0000}"/>
    <cellStyle name="Normal 9 33" xfId="3561" xr:uid="{00000000-0005-0000-0000-0000EB0D0000}"/>
    <cellStyle name="Normal 9 34" xfId="3562" xr:uid="{00000000-0005-0000-0000-0000EC0D0000}"/>
    <cellStyle name="Normal 9 35" xfId="3563" xr:uid="{00000000-0005-0000-0000-0000ED0D0000}"/>
    <cellStyle name="Normal 9 36" xfId="3564" xr:uid="{00000000-0005-0000-0000-0000EE0D0000}"/>
    <cellStyle name="Normal 9 37" xfId="3565" xr:uid="{00000000-0005-0000-0000-0000EF0D0000}"/>
    <cellStyle name="Normal 9 38" xfId="3566" xr:uid="{00000000-0005-0000-0000-0000F00D0000}"/>
    <cellStyle name="Normal 9 39" xfId="3567" xr:uid="{00000000-0005-0000-0000-0000F10D0000}"/>
    <cellStyle name="Normal 9 4" xfId="3568" xr:uid="{00000000-0005-0000-0000-0000F20D0000}"/>
    <cellStyle name="Normal 9 4 2" xfId="3569" xr:uid="{00000000-0005-0000-0000-0000F30D0000}"/>
    <cellStyle name="Normal 9 40" xfId="3570" xr:uid="{00000000-0005-0000-0000-0000F40D0000}"/>
    <cellStyle name="Normal 9 41" xfId="3571" xr:uid="{00000000-0005-0000-0000-0000F50D0000}"/>
    <cellStyle name="Normal 9 42" xfId="3572" xr:uid="{00000000-0005-0000-0000-0000F60D0000}"/>
    <cellStyle name="Normal 9 43" xfId="3573" xr:uid="{00000000-0005-0000-0000-0000F70D0000}"/>
    <cellStyle name="Normal 9 44" xfId="3574" xr:uid="{00000000-0005-0000-0000-0000F80D0000}"/>
    <cellStyle name="Normal 9 45" xfId="3575" xr:uid="{00000000-0005-0000-0000-0000F90D0000}"/>
    <cellStyle name="Normal 9 46" xfId="3576" xr:uid="{00000000-0005-0000-0000-0000FA0D0000}"/>
    <cellStyle name="Normal 9 47" xfId="3577" xr:uid="{00000000-0005-0000-0000-0000FB0D0000}"/>
    <cellStyle name="Normal 9 48" xfId="3578" xr:uid="{00000000-0005-0000-0000-0000FC0D0000}"/>
    <cellStyle name="Normal 9 49" xfId="3579" xr:uid="{00000000-0005-0000-0000-0000FD0D0000}"/>
    <cellStyle name="Normal 9 5" xfId="3580" xr:uid="{00000000-0005-0000-0000-0000FE0D0000}"/>
    <cellStyle name="Normal 9 50" xfId="3581" xr:uid="{00000000-0005-0000-0000-0000FF0D0000}"/>
    <cellStyle name="Normal 9 51" xfId="3582" xr:uid="{00000000-0005-0000-0000-0000000E0000}"/>
    <cellStyle name="Normal 9 52" xfId="3583" xr:uid="{00000000-0005-0000-0000-0000010E0000}"/>
    <cellStyle name="Normal 9 53" xfId="3584" xr:uid="{00000000-0005-0000-0000-0000020E0000}"/>
    <cellStyle name="Normal 9 54" xfId="3585" xr:uid="{00000000-0005-0000-0000-0000030E0000}"/>
    <cellStyle name="Normal 9 55" xfId="3586" xr:uid="{00000000-0005-0000-0000-0000040E0000}"/>
    <cellStyle name="Normal 9 56" xfId="3587" xr:uid="{00000000-0005-0000-0000-0000050E0000}"/>
    <cellStyle name="Normal 9 57" xfId="3588" xr:uid="{00000000-0005-0000-0000-0000060E0000}"/>
    <cellStyle name="Normal 9 58" xfId="3589" xr:uid="{00000000-0005-0000-0000-0000070E0000}"/>
    <cellStyle name="Normal 9 59" xfId="3590" xr:uid="{00000000-0005-0000-0000-0000080E0000}"/>
    <cellStyle name="Normal 9 6" xfId="3591" xr:uid="{00000000-0005-0000-0000-0000090E0000}"/>
    <cellStyle name="Normal 9 60" xfId="3592" xr:uid="{00000000-0005-0000-0000-00000A0E0000}"/>
    <cellStyle name="Normal 9 61" xfId="3593" xr:uid="{00000000-0005-0000-0000-00000B0E0000}"/>
    <cellStyle name="Normal 9 62" xfId="3594" xr:uid="{00000000-0005-0000-0000-00000C0E0000}"/>
    <cellStyle name="Normal 9 63" xfId="3595" xr:uid="{00000000-0005-0000-0000-00000D0E0000}"/>
    <cellStyle name="Normal 9 64" xfId="3596" xr:uid="{00000000-0005-0000-0000-00000E0E0000}"/>
    <cellStyle name="Normal 9 65" xfId="3597" xr:uid="{00000000-0005-0000-0000-00000F0E0000}"/>
    <cellStyle name="Normal 9 66" xfId="3598" xr:uid="{00000000-0005-0000-0000-0000100E0000}"/>
    <cellStyle name="Normal 9 67" xfId="3599" xr:uid="{00000000-0005-0000-0000-0000110E0000}"/>
    <cellStyle name="Normal 9 68" xfId="3600" xr:uid="{00000000-0005-0000-0000-0000120E0000}"/>
    <cellStyle name="Normal 9 69" xfId="3601" xr:uid="{00000000-0005-0000-0000-0000130E0000}"/>
    <cellStyle name="Normal 9 7" xfId="3602" xr:uid="{00000000-0005-0000-0000-0000140E0000}"/>
    <cellStyle name="Normal 9 70" xfId="3603" xr:uid="{00000000-0005-0000-0000-0000150E0000}"/>
    <cellStyle name="Normal 9 71" xfId="3604" xr:uid="{00000000-0005-0000-0000-0000160E0000}"/>
    <cellStyle name="Normal 9 72" xfId="3605" xr:uid="{00000000-0005-0000-0000-0000170E0000}"/>
    <cellStyle name="Normal 9 73" xfId="3606" xr:uid="{00000000-0005-0000-0000-0000180E0000}"/>
    <cellStyle name="Normal 9 74" xfId="3607" xr:uid="{00000000-0005-0000-0000-0000190E0000}"/>
    <cellStyle name="Normal 9 75" xfId="3608" xr:uid="{00000000-0005-0000-0000-00001A0E0000}"/>
    <cellStyle name="Normal 9 76" xfId="3609" xr:uid="{00000000-0005-0000-0000-00001B0E0000}"/>
    <cellStyle name="Normal 9 77" xfId="3610" xr:uid="{00000000-0005-0000-0000-00001C0E0000}"/>
    <cellStyle name="Normal 9 78" xfId="3611" xr:uid="{00000000-0005-0000-0000-00001D0E0000}"/>
    <cellStyle name="Normal 9 79" xfId="3612" xr:uid="{00000000-0005-0000-0000-00001E0E0000}"/>
    <cellStyle name="Normal 9 8" xfId="3613" xr:uid="{00000000-0005-0000-0000-00001F0E0000}"/>
    <cellStyle name="Normal 9 80" xfId="3614" xr:uid="{00000000-0005-0000-0000-0000200E0000}"/>
    <cellStyle name="Normal 9 81" xfId="3615" xr:uid="{00000000-0005-0000-0000-0000210E0000}"/>
    <cellStyle name="Normal 9 82" xfId="3616" xr:uid="{00000000-0005-0000-0000-0000220E0000}"/>
    <cellStyle name="Normal 9 83" xfId="3617" xr:uid="{00000000-0005-0000-0000-0000230E0000}"/>
    <cellStyle name="Normal 9 84" xfId="3618" xr:uid="{00000000-0005-0000-0000-0000240E0000}"/>
    <cellStyle name="Normal 9 85" xfId="3619" xr:uid="{00000000-0005-0000-0000-0000250E0000}"/>
    <cellStyle name="Normal 9 86" xfId="3620" xr:uid="{00000000-0005-0000-0000-0000260E0000}"/>
    <cellStyle name="Normal 9 87" xfId="3621" xr:uid="{00000000-0005-0000-0000-0000270E0000}"/>
    <cellStyle name="Normal 9 88" xfId="3622" xr:uid="{00000000-0005-0000-0000-0000280E0000}"/>
    <cellStyle name="Normal 9 89" xfId="3623" xr:uid="{00000000-0005-0000-0000-0000290E0000}"/>
    <cellStyle name="Normal 9 9" xfId="3624" xr:uid="{00000000-0005-0000-0000-00002A0E0000}"/>
    <cellStyle name="Normal 9 90" xfId="3625" xr:uid="{00000000-0005-0000-0000-00002B0E0000}"/>
    <cellStyle name="Normal 90" xfId="3626" xr:uid="{00000000-0005-0000-0000-00002C0E0000}"/>
    <cellStyle name="Normal 91" xfId="3627" xr:uid="{00000000-0005-0000-0000-00002D0E0000}"/>
    <cellStyle name="Normal 92" xfId="3628" xr:uid="{00000000-0005-0000-0000-00002E0E0000}"/>
    <cellStyle name="Normal 93" xfId="3629" xr:uid="{00000000-0005-0000-0000-00002F0E0000}"/>
    <cellStyle name="Normal 94" xfId="3630" xr:uid="{00000000-0005-0000-0000-0000300E0000}"/>
    <cellStyle name="Normal 95" xfId="3631" xr:uid="{00000000-0005-0000-0000-0000310E0000}"/>
    <cellStyle name="Normal 96" xfId="3632" xr:uid="{00000000-0005-0000-0000-0000320E0000}"/>
    <cellStyle name="Normal 97" xfId="3633" xr:uid="{00000000-0005-0000-0000-0000330E0000}"/>
    <cellStyle name="Normal 98" xfId="3634" xr:uid="{00000000-0005-0000-0000-0000340E0000}"/>
    <cellStyle name="Normal 99" xfId="3635" xr:uid="{00000000-0005-0000-0000-0000350E0000}"/>
    <cellStyle name="Note 10" xfId="3636" xr:uid="{00000000-0005-0000-0000-0000360E0000}"/>
    <cellStyle name="Note 11" xfId="3637" xr:uid="{00000000-0005-0000-0000-0000370E0000}"/>
    <cellStyle name="Note 12" xfId="3638" xr:uid="{00000000-0005-0000-0000-0000380E0000}"/>
    <cellStyle name="Note 13" xfId="3639" xr:uid="{00000000-0005-0000-0000-0000390E0000}"/>
    <cellStyle name="Note 14" xfId="3640" xr:uid="{00000000-0005-0000-0000-00003A0E0000}"/>
    <cellStyle name="Note 15" xfId="3641" xr:uid="{00000000-0005-0000-0000-00003B0E0000}"/>
    <cellStyle name="Note 16" xfId="3642" xr:uid="{00000000-0005-0000-0000-00003C0E0000}"/>
    <cellStyle name="Note 17" xfId="3643" xr:uid="{00000000-0005-0000-0000-00003D0E0000}"/>
    <cellStyle name="Note 18" xfId="3644" xr:uid="{00000000-0005-0000-0000-00003E0E0000}"/>
    <cellStyle name="Note 19" xfId="3645" xr:uid="{00000000-0005-0000-0000-00003F0E0000}"/>
    <cellStyle name="Note 2" xfId="3646" xr:uid="{00000000-0005-0000-0000-0000400E0000}"/>
    <cellStyle name="Note 20" xfId="3647" xr:uid="{00000000-0005-0000-0000-0000410E0000}"/>
    <cellStyle name="Note 3" xfId="3648" xr:uid="{00000000-0005-0000-0000-0000420E0000}"/>
    <cellStyle name="Note 4" xfId="3649" xr:uid="{00000000-0005-0000-0000-0000430E0000}"/>
    <cellStyle name="Note 5" xfId="3650" xr:uid="{00000000-0005-0000-0000-0000440E0000}"/>
    <cellStyle name="Note 6" xfId="3651" xr:uid="{00000000-0005-0000-0000-0000450E0000}"/>
    <cellStyle name="Note 7" xfId="3652" xr:uid="{00000000-0005-0000-0000-0000460E0000}"/>
    <cellStyle name="Note 8" xfId="3653" xr:uid="{00000000-0005-0000-0000-0000470E0000}"/>
    <cellStyle name="Note 9" xfId="3654" xr:uid="{00000000-0005-0000-0000-0000480E0000}"/>
    <cellStyle name="Output 10" xfId="3655" xr:uid="{00000000-0005-0000-0000-0000490E0000}"/>
    <cellStyle name="Output 11" xfId="3656" xr:uid="{00000000-0005-0000-0000-00004A0E0000}"/>
    <cellStyle name="Output 12" xfId="3657" xr:uid="{00000000-0005-0000-0000-00004B0E0000}"/>
    <cellStyle name="Output 13" xfId="3658" xr:uid="{00000000-0005-0000-0000-00004C0E0000}"/>
    <cellStyle name="Output 14" xfId="3659" xr:uid="{00000000-0005-0000-0000-00004D0E0000}"/>
    <cellStyle name="Output 15" xfId="3660" xr:uid="{00000000-0005-0000-0000-00004E0E0000}"/>
    <cellStyle name="Output 16" xfId="3661" xr:uid="{00000000-0005-0000-0000-00004F0E0000}"/>
    <cellStyle name="Output 17" xfId="3662" xr:uid="{00000000-0005-0000-0000-0000500E0000}"/>
    <cellStyle name="Output 18" xfId="3663" xr:uid="{00000000-0005-0000-0000-0000510E0000}"/>
    <cellStyle name="Output 19" xfId="3664" xr:uid="{00000000-0005-0000-0000-0000520E0000}"/>
    <cellStyle name="Output 2" xfId="3665" xr:uid="{00000000-0005-0000-0000-0000530E0000}"/>
    <cellStyle name="Output 20" xfId="3666" xr:uid="{00000000-0005-0000-0000-0000540E0000}"/>
    <cellStyle name="Output 3" xfId="3667" xr:uid="{00000000-0005-0000-0000-0000550E0000}"/>
    <cellStyle name="Output 4" xfId="3668" xr:uid="{00000000-0005-0000-0000-0000560E0000}"/>
    <cellStyle name="Output 5" xfId="3669" xr:uid="{00000000-0005-0000-0000-0000570E0000}"/>
    <cellStyle name="Output 6" xfId="3670" xr:uid="{00000000-0005-0000-0000-0000580E0000}"/>
    <cellStyle name="Output 7" xfId="3671" xr:uid="{00000000-0005-0000-0000-0000590E0000}"/>
    <cellStyle name="Output 8" xfId="3672" xr:uid="{00000000-0005-0000-0000-00005A0E0000}"/>
    <cellStyle name="Output 9" xfId="3673" xr:uid="{00000000-0005-0000-0000-00005B0E0000}"/>
    <cellStyle name="Percent 10" xfId="3674" xr:uid="{00000000-0005-0000-0000-00005C0E0000}"/>
    <cellStyle name="Percent 11" xfId="3675" xr:uid="{00000000-0005-0000-0000-00005D0E0000}"/>
    <cellStyle name="Percent 12" xfId="3676" xr:uid="{00000000-0005-0000-0000-00005E0E0000}"/>
    <cellStyle name="Percent 15" xfId="3677" xr:uid="{00000000-0005-0000-0000-00005F0E0000}"/>
    <cellStyle name="Percent 16" xfId="3678" xr:uid="{00000000-0005-0000-0000-0000600E0000}"/>
    <cellStyle name="Percent 17" xfId="3679" xr:uid="{00000000-0005-0000-0000-0000610E0000}"/>
    <cellStyle name="Percent 18" xfId="3680" xr:uid="{00000000-0005-0000-0000-0000620E0000}"/>
    <cellStyle name="Percent 19" xfId="3681" xr:uid="{00000000-0005-0000-0000-0000630E0000}"/>
    <cellStyle name="Percent 2" xfId="3682" xr:uid="{00000000-0005-0000-0000-0000640E0000}"/>
    <cellStyle name="Percent 2 10" xfId="3683" xr:uid="{00000000-0005-0000-0000-0000650E0000}"/>
    <cellStyle name="Percent 2 100" xfId="3684" xr:uid="{00000000-0005-0000-0000-0000660E0000}"/>
    <cellStyle name="Percent 2 101" xfId="3685" xr:uid="{00000000-0005-0000-0000-0000670E0000}"/>
    <cellStyle name="Percent 2 102" xfId="3686" xr:uid="{00000000-0005-0000-0000-0000680E0000}"/>
    <cellStyle name="Percent 2 103" xfId="3687" xr:uid="{00000000-0005-0000-0000-0000690E0000}"/>
    <cellStyle name="Percent 2 104" xfId="3688" xr:uid="{00000000-0005-0000-0000-00006A0E0000}"/>
    <cellStyle name="Percent 2 105" xfId="3689" xr:uid="{00000000-0005-0000-0000-00006B0E0000}"/>
    <cellStyle name="Percent 2 106" xfId="3690" xr:uid="{00000000-0005-0000-0000-00006C0E0000}"/>
    <cellStyle name="Percent 2 107" xfId="3691" xr:uid="{00000000-0005-0000-0000-00006D0E0000}"/>
    <cellStyle name="Percent 2 108" xfId="3692" xr:uid="{00000000-0005-0000-0000-00006E0E0000}"/>
    <cellStyle name="Percent 2 109" xfId="3693" xr:uid="{00000000-0005-0000-0000-00006F0E0000}"/>
    <cellStyle name="Percent 2 11" xfId="3694" xr:uid="{00000000-0005-0000-0000-0000700E0000}"/>
    <cellStyle name="Percent 2 110" xfId="3695" xr:uid="{00000000-0005-0000-0000-0000710E0000}"/>
    <cellStyle name="Percent 2 111" xfId="3696" xr:uid="{00000000-0005-0000-0000-0000720E0000}"/>
    <cellStyle name="Percent 2 112" xfId="3697" xr:uid="{00000000-0005-0000-0000-0000730E0000}"/>
    <cellStyle name="Percent 2 113" xfId="3698" xr:uid="{00000000-0005-0000-0000-0000740E0000}"/>
    <cellStyle name="Percent 2 114" xfId="3699" xr:uid="{00000000-0005-0000-0000-0000750E0000}"/>
    <cellStyle name="Percent 2 115" xfId="3700" xr:uid="{00000000-0005-0000-0000-0000760E0000}"/>
    <cellStyle name="Percent 2 116" xfId="3701" xr:uid="{00000000-0005-0000-0000-0000770E0000}"/>
    <cellStyle name="Percent 2 117" xfId="3702" xr:uid="{00000000-0005-0000-0000-0000780E0000}"/>
    <cellStyle name="Percent 2 118" xfId="3703" xr:uid="{00000000-0005-0000-0000-0000790E0000}"/>
    <cellStyle name="Percent 2 119" xfId="3704" xr:uid="{00000000-0005-0000-0000-00007A0E0000}"/>
    <cellStyle name="Percent 2 12" xfId="3705" xr:uid="{00000000-0005-0000-0000-00007B0E0000}"/>
    <cellStyle name="Percent 2 120" xfId="3706" xr:uid="{00000000-0005-0000-0000-00007C0E0000}"/>
    <cellStyle name="Percent 2 121" xfId="3707" xr:uid="{00000000-0005-0000-0000-00007D0E0000}"/>
    <cellStyle name="Percent 2 122" xfId="3708" xr:uid="{00000000-0005-0000-0000-00007E0E0000}"/>
    <cellStyle name="Percent 2 123" xfId="3709" xr:uid="{00000000-0005-0000-0000-00007F0E0000}"/>
    <cellStyle name="Percent 2 124" xfId="3710" xr:uid="{00000000-0005-0000-0000-0000800E0000}"/>
    <cellStyle name="Percent 2 125" xfId="3711" xr:uid="{00000000-0005-0000-0000-0000810E0000}"/>
    <cellStyle name="Percent 2 126" xfId="3712" xr:uid="{00000000-0005-0000-0000-0000820E0000}"/>
    <cellStyle name="Percent 2 127" xfId="3713" xr:uid="{00000000-0005-0000-0000-0000830E0000}"/>
    <cellStyle name="Percent 2 128" xfId="3714" xr:uid="{00000000-0005-0000-0000-0000840E0000}"/>
    <cellStyle name="Percent 2 129" xfId="3715" xr:uid="{00000000-0005-0000-0000-0000850E0000}"/>
    <cellStyle name="Percent 2 13" xfId="3716" xr:uid="{00000000-0005-0000-0000-0000860E0000}"/>
    <cellStyle name="Percent 2 130" xfId="3717" xr:uid="{00000000-0005-0000-0000-0000870E0000}"/>
    <cellStyle name="Percent 2 131" xfId="3718" xr:uid="{00000000-0005-0000-0000-0000880E0000}"/>
    <cellStyle name="Percent 2 132" xfId="3719" xr:uid="{00000000-0005-0000-0000-0000890E0000}"/>
    <cellStyle name="Percent 2 133" xfId="3720" xr:uid="{00000000-0005-0000-0000-00008A0E0000}"/>
    <cellStyle name="Percent 2 134" xfId="3721" xr:uid="{00000000-0005-0000-0000-00008B0E0000}"/>
    <cellStyle name="Percent 2 135" xfId="3722" xr:uid="{00000000-0005-0000-0000-00008C0E0000}"/>
    <cellStyle name="Percent 2 136" xfId="3723" xr:uid="{00000000-0005-0000-0000-00008D0E0000}"/>
    <cellStyle name="Percent 2 137" xfId="3724" xr:uid="{00000000-0005-0000-0000-00008E0E0000}"/>
    <cellStyle name="Percent 2 138" xfId="3725" xr:uid="{00000000-0005-0000-0000-00008F0E0000}"/>
    <cellStyle name="Percent 2 139" xfId="3726" xr:uid="{00000000-0005-0000-0000-0000900E0000}"/>
    <cellStyle name="Percent 2 14" xfId="3727" xr:uid="{00000000-0005-0000-0000-0000910E0000}"/>
    <cellStyle name="Percent 2 140" xfId="3728" xr:uid="{00000000-0005-0000-0000-0000920E0000}"/>
    <cellStyle name="Percent 2 141" xfId="3729" xr:uid="{00000000-0005-0000-0000-0000930E0000}"/>
    <cellStyle name="Percent 2 142" xfId="3730" xr:uid="{00000000-0005-0000-0000-0000940E0000}"/>
    <cellStyle name="Percent 2 143" xfId="3731" xr:uid="{00000000-0005-0000-0000-0000950E0000}"/>
    <cellStyle name="Percent 2 144" xfId="3732" xr:uid="{00000000-0005-0000-0000-0000960E0000}"/>
    <cellStyle name="Percent 2 145" xfId="3733" xr:uid="{00000000-0005-0000-0000-0000970E0000}"/>
    <cellStyle name="Percent 2 146" xfId="3734" xr:uid="{00000000-0005-0000-0000-0000980E0000}"/>
    <cellStyle name="Percent 2 147" xfId="3735" xr:uid="{00000000-0005-0000-0000-0000990E0000}"/>
    <cellStyle name="Percent 2 15" xfId="3736" xr:uid="{00000000-0005-0000-0000-00009A0E0000}"/>
    <cellStyle name="Percent 2 16" xfId="3737" xr:uid="{00000000-0005-0000-0000-00009B0E0000}"/>
    <cellStyle name="Percent 2 17" xfId="3738" xr:uid="{00000000-0005-0000-0000-00009C0E0000}"/>
    <cellStyle name="Percent 2 18" xfId="3739" xr:uid="{00000000-0005-0000-0000-00009D0E0000}"/>
    <cellStyle name="Percent 2 19" xfId="3740" xr:uid="{00000000-0005-0000-0000-00009E0E0000}"/>
    <cellStyle name="Percent 2 2" xfId="3741" xr:uid="{00000000-0005-0000-0000-00009F0E0000}"/>
    <cellStyle name="Percent 2 20" xfId="3742" xr:uid="{00000000-0005-0000-0000-0000A00E0000}"/>
    <cellStyle name="Percent 2 21" xfId="3743" xr:uid="{00000000-0005-0000-0000-0000A10E0000}"/>
    <cellStyle name="Percent 2 22" xfId="3744" xr:uid="{00000000-0005-0000-0000-0000A20E0000}"/>
    <cellStyle name="Percent 2 23" xfId="3745" xr:uid="{00000000-0005-0000-0000-0000A30E0000}"/>
    <cellStyle name="Percent 2 24" xfId="3746" xr:uid="{00000000-0005-0000-0000-0000A40E0000}"/>
    <cellStyle name="Percent 2 25" xfId="3747" xr:uid="{00000000-0005-0000-0000-0000A50E0000}"/>
    <cellStyle name="Percent 2 26" xfId="3748" xr:uid="{00000000-0005-0000-0000-0000A60E0000}"/>
    <cellStyle name="Percent 2 27" xfId="3749" xr:uid="{00000000-0005-0000-0000-0000A70E0000}"/>
    <cellStyle name="Percent 2 28" xfId="3750" xr:uid="{00000000-0005-0000-0000-0000A80E0000}"/>
    <cellStyle name="Percent 2 29" xfId="3751" xr:uid="{00000000-0005-0000-0000-0000A90E0000}"/>
    <cellStyle name="Percent 2 3" xfId="3752" xr:uid="{00000000-0005-0000-0000-0000AA0E0000}"/>
    <cellStyle name="Percent 2 3 2" xfId="3753" xr:uid="{00000000-0005-0000-0000-0000AB0E0000}"/>
    <cellStyle name="Percent 2 30" xfId="3754" xr:uid="{00000000-0005-0000-0000-0000AC0E0000}"/>
    <cellStyle name="Percent 2 31" xfId="3755" xr:uid="{00000000-0005-0000-0000-0000AD0E0000}"/>
    <cellStyle name="Percent 2 32" xfId="3756" xr:uid="{00000000-0005-0000-0000-0000AE0E0000}"/>
    <cellStyle name="Percent 2 33" xfId="3757" xr:uid="{00000000-0005-0000-0000-0000AF0E0000}"/>
    <cellStyle name="Percent 2 34" xfId="3758" xr:uid="{00000000-0005-0000-0000-0000B00E0000}"/>
    <cellStyle name="Percent 2 35" xfId="3759" xr:uid="{00000000-0005-0000-0000-0000B10E0000}"/>
    <cellStyle name="Percent 2 36" xfId="3760" xr:uid="{00000000-0005-0000-0000-0000B20E0000}"/>
    <cellStyle name="Percent 2 37" xfId="3761" xr:uid="{00000000-0005-0000-0000-0000B30E0000}"/>
    <cellStyle name="Percent 2 38" xfId="3762" xr:uid="{00000000-0005-0000-0000-0000B40E0000}"/>
    <cellStyle name="Percent 2 39" xfId="3763" xr:uid="{00000000-0005-0000-0000-0000B50E0000}"/>
    <cellStyle name="Percent 2 4" xfId="3764" xr:uid="{00000000-0005-0000-0000-0000B60E0000}"/>
    <cellStyle name="Percent 2 40" xfId="3765" xr:uid="{00000000-0005-0000-0000-0000B70E0000}"/>
    <cellStyle name="Percent 2 41" xfId="3766" xr:uid="{00000000-0005-0000-0000-0000B80E0000}"/>
    <cellStyle name="Percent 2 42" xfId="3767" xr:uid="{00000000-0005-0000-0000-0000B90E0000}"/>
    <cellStyle name="Percent 2 43" xfId="3768" xr:uid="{00000000-0005-0000-0000-0000BA0E0000}"/>
    <cellStyle name="Percent 2 44" xfId="3769" xr:uid="{00000000-0005-0000-0000-0000BB0E0000}"/>
    <cellStyle name="Percent 2 45" xfId="3770" xr:uid="{00000000-0005-0000-0000-0000BC0E0000}"/>
    <cellStyle name="Percent 2 46" xfId="3771" xr:uid="{00000000-0005-0000-0000-0000BD0E0000}"/>
    <cellStyle name="Percent 2 47" xfId="3772" xr:uid="{00000000-0005-0000-0000-0000BE0E0000}"/>
    <cellStyle name="Percent 2 48" xfId="3773" xr:uid="{00000000-0005-0000-0000-0000BF0E0000}"/>
    <cellStyle name="Percent 2 49" xfId="3774" xr:uid="{00000000-0005-0000-0000-0000C00E0000}"/>
    <cellStyle name="Percent 2 5" xfId="3775" xr:uid="{00000000-0005-0000-0000-0000C10E0000}"/>
    <cellStyle name="Percent 2 50" xfId="3776" xr:uid="{00000000-0005-0000-0000-0000C20E0000}"/>
    <cellStyle name="Percent 2 51" xfId="3777" xr:uid="{00000000-0005-0000-0000-0000C30E0000}"/>
    <cellStyle name="Percent 2 52" xfId="3778" xr:uid="{00000000-0005-0000-0000-0000C40E0000}"/>
    <cellStyle name="Percent 2 53" xfId="3779" xr:uid="{00000000-0005-0000-0000-0000C50E0000}"/>
    <cellStyle name="Percent 2 54" xfId="3780" xr:uid="{00000000-0005-0000-0000-0000C60E0000}"/>
    <cellStyle name="Percent 2 55" xfId="3781" xr:uid="{00000000-0005-0000-0000-0000C70E0000}"/>
    <cellStyle name="Percent 2 56" xfId="3782" xr:uid="{00000000-0005-0000-0000-0000C80E0000}"/>
    <cellStyle name="Percent 2 57" xfId="3783" xr:uid="{00000000-0005-0000-0000-0000C90E0000}"/>
    <cellStyle name="Percent 2 58" xfId="3784" xr:uid="{00000000-0005-0000-0000-0000CA0E0000}"/>
    <cellStyle name="Percent 2 59" xfId="3785" xr:uid="{00000000-0005-0000-0000-0000CB0E0000}"/>
    <cellStyle name="Percent 2 6" xfId="3786" xr:uid="{00000000-0005-0000-0000-0000CC0E0000}"/>
    <cellStyle name="Percent 2 60" xfId="3787" xr:uid="{00000000-0005-0000-0000-0000CD0E0000}"/>
    <cellStyle name="Percent 2 61" xfId="3788" xr:uid="{00000000-0005-0000-0000-0000CE0E0000}"/>
    <cellStyle name="Percent 2 62" xfId="3789" xr:uid="{00000000-0005-0000-0000-0000CF0E0000}"/>
    <cellStyle name="Percent 2 63" xfId="3790" xr:uid="{00000000-0005-0000-0000-0000D00E0000}"/>
    <cellStyle name="Percent 2 64" xfId="3791" xr:uid="{00000000-0005-0000-0000-0000D10E0000}"/>
    <cellStyle name="Percent 2 65" xfId="3792" xr:uid="{00000000-0005-0000-0000-0000D20E0000}"/>
    <cellStyle name="Percent 2 66" xfId="3793" xr:uid="{00000000-0005-0000-0000-0000D30E0000}"/>
    <cellStyle name="Percent 2 67" xfId="3794" xr:uid="{00000000-0005-0000-0000-0000D40E0000}"/>
    <cellStyle name="Percent 2 68" xfId="3795" xr:uid="{00000000-0005-0000-0000-0000D50E0000}"/>
    <cellStyle name="Percent 2 69" xfId="3796" xr:uid="{00000000-0005-0000-0000-0000D60E0000}"/>
    <cellStyle name="Percent 2 7" xfId="3797" xr:uid="{00000000-0005-0000-0000-0000D70E0000}"/>
    <cellStyle name="Percent 2 70" xfId="3798" xr:uid="{00000000-0005-0000-0000-0000D80E0000}"/>
    <cellStyle name="Percent 2 71" xfId="3799" xr:uid="{00000000-0005-0000-0000-0000D90E0000}"/>
    <cellStyle name="Percent 2 72" xfId="3800" xr:uid="{00000000-0005-0000-0000-0000DA0E0000}"/>
    <cellStyle name="Percent 2 73" xfId="3801" xr:uid="{00000000-0005-0000-0000-0000DB0E0000}"/>
    <cellStyle name="Percent 2 74" xfId="3802" xr:uid="{00000000-0005-0000-0000-0000DC0E0000}"/>
    <cellStyle name="Percent 2 75" xfId="3803" xr:uid="{00000000-0005-0000-0000-0000DD0E0000}"/>
    <cellStyle name="Percent 2 76" xfId="3804" xr:uid="{00000000-0005-0000-0000-0000DE0E0000}"/>
    <cellStyle name="Percent 2 77" xfId="3805" xr:uid="{00000000-0005-0000-0000-0000DF0E0000}"/>
    <cellStyle name="Percent 2 78" xfId="3806" xr:uid="{00000000-0005-0000-0000-0000E00E0000}"/>
    <cellStyle name="Percent 2 79" xfId="3807" xr:uid="{00000000-0005-0000-0000-0000E10E0000}"/>
    <cellStyle name="Percent 2 8" xfId="3808" xr:uid="{00000000-0005-0000-0000-0000E20E0000}"/>
    <cellStyle name="Percent 2 80" xfId="3809" xr:uid="{00000000-0005-0000-0000-0000E30E0000}"/>
    <cellStyle name="Percent 2 81" xfId="3810" xr:uid="{00000000-0005-0000-0000-0000E40E0000}"/>
    <cellStyle name="Percent 2 82" xfId="3811" xr:uid="{00000000-0005-0000-0000-0000E50E0000}"/>
    <cellStyle name="Percent 2 83" xfId="3812" xr:uid="{00000000-0005-0000-0000-0000E60E0000}"/>
    <cellStyle name="Percent 2 84" xfId="3813" xr:uid="{00000000-0005-0000-0000-0000E70E0000}"/>
    <cellStyle name="Percent 2 85" xfId="3814" xr:uid="{00000000-0005-0000-0000-0000E80E0000}"/>
    <cellStyle name="Percent 2 86" xfId="3815" xr:uid="{00000000-0005-0000-0000-0000E90E0000}"/>
    <cellStyle name="Percent 2 87" xfId="3816" xr:uid="{00000000-0005-0000-0000-0000EA0E0000}"/>
    <cellStyle name="Percent 2 88" xfId="3817" xr:uid="{00000000-0005-0000-0000-0000EB0E0000}"/>
    <cellStyle name="Percent 2 89" xfId="3818" xr:uid="{00000000-0005-0000-0000-0000EC0E0000}"/>
    <cellStyle name="Percent 2 9" xfId="3819" xr:uid="{00000000-0005-0000-0000-0000ED0E0000}"/>
    <cellStyle name="Percent 2 90" xfId="3820" xr:uid="{00000000-0005-0000-0000-0000EE0E0000}"/>
    <cellStyle name="Percent 2 91" xfId="3821" xr:uid="{00000000-0005-0000-0000-0000EF0E0000}"/>
    <cellStyle name="Percent 2 92" xfId="3822" xr:uid="{00000000-0005-0000-0000-0000F00E0000}"/>
    <cellStyle name="Percent 2 93" xfId="3823" xr:uid="{00000000-0005-0000-0000-0000F10E0000}"/>
    <cellStyle name="Percent 2 94" xfId="3824" xr:uid="{00000000-0005-0000-0000-0000F20E0000}"/>
    <cellStyle name="Percent 2 95" xfId="3825" xr:uid="{00000000-0005-0000-0000-0000F30E0000}"/>
    <cellStyle name="Percent 2 96" xfId="3826" xr:uid="{00000000-0005-0000-0000-0000F40E0000}"/>
    <cellStyle name="Percent 2 97" xfId="3827" xr:uid="{00000000-0005-0000-0000-0000F50E0000}"/>
    <cellStyle name="Percent 2 98" xfId="3828" xr:uid="{00000000-0005-0000-0000-0000F60E0000}"/>
    <cellStyle name="Percent 2 99" xfId="3829" xr:uid="{00000000-0005-0000-0000-0000F70E0000}"/>
    <cellStyle name="Percent 21" xfId="3830" xr:uid="{00000000-0005-0000-0000-0000F80E0000}"/>
    <cellStyle name="Percent 23" xfId="3831" xr:uid="{00000000-0005-0000-0000-0000F90E0000}"/>
    <cellStyle name="Percent 3" xfId="3832" xr:uid="{00000000-0005-0000-0000-0000FA0E0000}"/>
    <cellStyle name="Percent 3 2" xfId="3833" xr:uid="{00000000-0005-0000-0000-0000FB0E0000}"/>
    <cellStyle name="Percent 3 2 2" xfId="3834" xr:uid="{00000000-0005-0000-0000-0000FC0E0000}"/>
    <cellStyle name="Percent 3 2 3" xfId="3835" xr:uid="{00000000-0005-0000-0000-0000FD0E0000}"/>
    <cellStyle name="Percent 3 2 4" xfId="3836" xr:uid="{00000000-0005-0000-0000-0000FE0E0000}"/>
    <cellStyle name="Percent 3 3" xfId="3837" xr:uid="{00000000-0005-0000-0000-0000FF0E0000}"/>
    <cellStyle name="Percent 3 4" xfId="3838" xr:uid="{00000000-0005-0000-0000-0000000F0000}"/>
    <cellStyle name="Percent 4" xfId="3839" xr:uid="{00000000-0005-0000-0000-0000010F0000}"/>
    <cellStyle name="Percent 4 10" xfId="3840" xr:uid="{00000000-0005-0000-0000-0000020F0000}"/>
    <cellStyle name="Percent 4 11" xfId="3841" xr:uid="{00000000-0005-0000-0000-0000030F0000}"/>
    <cellStyle name="Percent 4 12" xfId="3842" xr:uid="{00000000-0005-0000-0000-0000040F0000}"/>
    <cellStyle name="Percent 4 13" xfId="3843" xr:uid="{00000000-0005-0000-0000-0000050F0000}"/>
    <cellStyle name="Percent 4 14" xfId="3844" xr:uid="{00000000-0005-0000-0000-0000060F0000}"/>
    <cellStyle name="Percent 4 15" xfId="3845" xr:uid="{00000000-0005-0000-0000-0000070F0000}"/>
    <cellStyle name="Percent 4 16" xfId="3846" xr:uid="{00000000-0005-0000-0000-0000080F0000}"/>
    <cellStyle name="Percent 4 17" xfId="3847" xr:uid="{00000000-0005-0000-0000-0000090F0000}"/>
    <cellStyle name="Percent 4 18" xfId="3848" xr:uid="{00000000-0005-0000-0000-00000A0F0000}"/>
    <cellStyle name="Percent 4 19" xfId="3849" xr:uid="{00000000-0005-0000-0000-00000B0F0000}"/>
    <cellStyle name="Percent 4 2" xfId="3850" xr:uid="{00000000-0005-0000-0000-00000C0F0000}"/>
    <cellStyle name="Percent 4 3" xfId="3851" xr:uid="{00000000-0005-0000-0000-00000D0F0000}"/>
    <cellStyle name="Percent 4 4" xfId="3852" xr:uid="{00000000-0005-0000-0000-00000E0F0000}"/>
    <cellStyle name="Percent 4 5" xfId="3853" xr:uid="{00000000-0005-0000-0000-00000F0F0000}"/>
    <cellStyle name="Percent 4 6" xfId="3854" xr:uid="{00000000-0005-0000-0000-0000100F0000}"/>
    <cellStyle name="Percent 4 7" xfId="3855" xr:uid="{00000000-0005-0000-0000-0000110F0000}"/>
    <cellStyle name="Percent 4 8" xfId="3856" xr:uid="{00000000-0005-0000-0000-0000120F0000}"/>
    <cellStyle name="Percent 4 9" xfId="3857" xr:uid="{00000000-0005-0000-0000-0000130F0000}"/>
    <cellStyle name="Percent 5" xfId="3858" xr:uid="{00000000-0005-0000-0000-0000140F0000}"/>
    <cellStyle name="Percent 6" xfId="3859" xr:uid="{00000000-0005-0000-0000-0000150F0000}"/>
    <cellStyle name="Percent 8" xfId="3860" xr:uid="{00000000-0005-0000-0000-0000160F0000}"/>
    <cellStyle name="Percent 9" xfId="3861" xr:uid="{00000000-0005-0000-0000-0000170F0000}"/>
    <cellStyle name="Perhitungan" xfId="3862" xr:uid="{00000000-0005-0000-0000-0000180F0000}"/>
    <cellStyle name="Perhitungan 10" xfId="3863" xr:uid="{00000000-0005-0000-0000-0000190F0000}"/>
    <cellStyle name="Perhitungan 11" xfId="3864" xr:uid="{00000000-0005-0000-0000-00001A0F0000}"/>
    <cellStyle name="Perhitungan 12" xfId="3865" xr:uid="{00000000-0005-0000-0000-00001B0F0000}"/>
    <cellStyle name="Perhitungan 13" xfId="3866" xr:uid="{00000000-0005-0000-0000-00001C0F0000}"/>
    <cellStyle name="Perhitungan 14" xfId="3867" xr:uid="{00000000-0005-0000-0000-00001D0F0000}"/>
    <cellStyle name="Perhitungan 15" xfId="3868" xr:uid="{00000000-0005-0000-0000-00001E0F0000}"/>
    <cellStyle name="Perhitungan 16" xfId="3869" xr:uid="{00000000-0005-0000-0000-00001F0F0000}"/>
    <cellStyle name="Perhitungan 17" xfId="3870" xr:uid="{00000000-0005-0000-0000-0000200F0000}"/>
    <cellStyle name="Perhitungan 18" xfId="3871" xr:uid="{00000000-0005-0000-0000-0000210F0000}"/>
    <cellStyle name="Perhitungan 19" xfId="3872" xr:uid="{00000000-0005-0000-0000-0000220F0000}"/>
    <cellStyle name="Perhitungan 2" xfId="3873" xr:uid="{00000000-0005-0000-0000-0000230F0000}"/>
    <cellStyle name="Perhitungan 20" xfId="3874" xr:uid="{00000000-0005-0000-0000-0000240F0000}"/>
    <cellStyle name="Perhitungan 21" xfId="3875" xr:uid="{00000000-0005-0000-0000-0000250F0000}"/>
    <cellStyle name="Perhitungan 22" xfId="3876" xr:uid="{00000000-0005-0000-0000-0000260F0000}"/>
    <cellStyle name="Perhitungan 23" xfId="3877" xr:uid="{00000000-0005-0000-0000-0000270F0000}"/>
    <cellStyle name="Perhitungan 24" xfId="3878" xr:uid="{00000000-0005-0000-0000-0000280F0000}"/>
    <cellStyle name="Perhitungan 25" xfId="3879" xr:uid="{00000000-0005-0000-0000-0000290F0000}"/>
    <cellStyle name="Perhitungan 26" xfId="3880" xr:uid="{00000000-0005-0000-0000-00002A0F0000}"/>
    <cellStyle name="Perhitungan 27" xfId="3881" xr:uid="{00000000-0005-0000-0000-00002B0F0000}"/>
    <cellStyle name="Perhitungan 28" xfId="3882" xr:uid="{00000000-0005-0000-0000-00002C0F0000}"/>
    <cellStyle name="Perhitungan 29" xfId="3883" xr:uid="{00000000-0005-0000-0000-00002D0F0000}"/>
    <cellStyle name="Perhitungan 3" xfId="3884" xr:uid="{00000000-0005-0000-0000-00002E0F0000}"/>
    <cellStyle name="Perhitungan 30" xfId="3885" xr:uid="{00000000-0005-0000-0000-00002F0F0000}"/>
    <cellStyle name="Perhitungan 31" xfId="3886" xr:uid="{00000000-0005-0000-0000-0000300F0000}"/>
    <cellStyle name="Perhitungan 32" xfId="3887" xr:uid="{00000000-0005-0000-0000-0000310F0000}"/>
    <cellStyle name="Perhitungan 33" xfId="3888" xr:uid="{00000000-0005-0000-0000-0000320F0000}"/>
    <cellStyle name="Perhitungan 34" xfId="3889" xr:uid="{00000000-0005-0000-0000-0000330F0000}"/>
    <cellStyle name="Perhitungan 35" xfId="3890" xr:uid="{00000000-0005-0000-0000-0000340F0000}"/>
    <cellStyle name="Perhitungan 36" xfId="3891" xr:uid="{00000000-0005-0000-0000-0000350F0000}"/>
    <cellStyle name="Perhitungan 37" xfId="3892" xr:uid="{00000000-0005-0000-0000-0000360F0000}"/>
    <cellStyle name="Perhitungan 38" xfId="3893" xr:uid="{00000000-0005-0000-0000-0000370F0000}"/>
    <cellStyle name="Perhitungan 39" xfId="3894" xr:uid="{00000000-0005-0000-0000-0000380F0000}"/>
    <cellStyle name="Perhitungan 4" xfId="3895" xr:uid="{00000000-0005-0000-0000-0000390F0000}"/>
    <cellStyle name="Perhitungan 40" xfId="3896" xr:uid="{00000000-0005-0000-0000-00003A0F0000}"/>
    <cellStyle name="Perhitungan 41" xfId="3897" xr:uid="{00000000-0005-0000-0000-00003B0F0000}"/>
    <cellStyle name="Perhitungan 42" xfId="3898" xr:uid="{00000000-0005-0000-0000-00003C0F0000}"/>
    <cellStyle name="Perhitungan 43" xfId="3899" xr:uid="{00000000-0005-0000-0000-00003D0F0000}"/>
    <cellStyle name="Perhitungan 44" xfId="3900" xr:uid="{00000000-0005-0000-0000-00003E0F0000}"/>
    <cellStyle name="Perhitungan 45" xfId="3901" xr:uid="{00000000-0005-0000-0000-00003F0F0000}"/>
    <cellStyle name="Perhitungan 46" xfId="3902" xr:uid="{00000000-0005-0000-0000-0000400F0000}"/>
    <cellStyle name="Perhitungan 47" xfId="3903" xr:uid="{00000000-0005-0000-0000-0000410F0000}"/>
    <cellStyle name="Perhitungan 48" xfId="3904" xr:uid="{00000000-0005-0000-0000-0000420F0000}"/>
    <cellStyle name="Perhitungan 49" xfId="3905" xr:uid="{00000000-0005-0000-0000-0000430F0000}"/>
    <cellStyle name="Perhitungan 5" xfId="3906" xr:uid="{00000000-0005-0000-0000-0000440F0000}"/>
    <cellStyle name="Perhitungan 50" xfId="3907" xr:uid="{00000000-0005-0000-0000-0000450F0000}"/>
    <cellStyle name="Perhitungan 51" xfId="3908" xr:uid="{00000000-0005-0000-0000-0000460F0000}"/>
    <cellStyle name="Perhitungan 52" xfId="3909" xr:uid="{00000000-0005-0000-0000-0000470F0000}"/>
    <cellStyle name="Perhitungan 53" xfId="3910" xr:uid="{00000000-0005-0000-0000-0000480F0000}"/>
    <cellStyle name="Perhitungan 54" xfId="3911" xr:uid="{00000000-0005-0000-0000-0000490F0000}"/>
    <cellStyle name="Perhitungan 55" xfId="3912" xr:uid="{00000000-0005-0000-0000-00004A0F0000}"/>
    <cellStyle name="Perhitungan 56" xfId="3913" xr:uid="{00000000-0005-0000-0000-00004B0F0000}"/>
    <cellStyle name="Perhitungan 57" xfId="3914" xr:uid="{00000000-0005-0000-0000-00004C0F0000}"/>
    <cellStyle name="Perhitungan 58" xfId="3915" xr:uid="{00000000-0005-0000-0000-00004D0F0000}"/>
    <cellStyle name="Perhitungan 59" xfId="3916" xr:uid="{00000000-0005-0000-0000-00004E0F0000}"/>
    <cellStyle name="Perhitungan 6" xfId="3917" xr:uid="{00000000-0005-0000-0000-00004F0F0000}"/>
    <cellStyle name="Perhitungan 60" xfId="3918" xr:uid="{00000000-0005-0000-0000-0000500F0000}"/>
    <cellStyle name="Perhitungan 61" xfId="3919" xr:uid="{00000000-0005-0000-0000-0000510F0000}"/>
    <cellStyle name="Perhitungan 62" xfId="3920" xr:uid="{00000000-0005-0000-0000-0000520F0000}"/>
    <cellStyle name="Perhitungan 63" xfId="3921" xr:uid="{00000000-0005-0000-0000-0000530F0000}"/>
    <cellStyle name="Perhitungan 64" xfId="3922" xr:uid="{00000000-0005-0000-0000-0000540F0000}"/>
    <cellStyle name="Perhitungan 65" xfId="3923" xr:uid="{00000000-0005-0000-0000-0000550F0000}"/>
    <cellStyle name="Perhitungan 66" xfId="3924" xr:uid="{00000000-0005-0000-0000-0000560F0000}"/>
    <cellStyle name="Perhitungan 67" xfId="3925" xr:uid="{00000000-0005-0000-0000-0000570F0000}"/>
    <cellStyle name="Perhitungan 68" xfId="3926" xr:uid="{00000000-0005-0000-0000-0000580F0000}"/>
    <cellStyle name="Perhitungan 69" xfId="3927" xr:uid="{00000000-0005-0000-0000-0000590F0000}"/>
    <cellStyle name="Perhitungan 7" xfId="3928" xr:uid="{00000000-0005-0000-0000-00005A0F0000}"/>
    <cellStyle name="Perhitungan 70" xfId="3929" xr:uid="{00000000-0005-0000-0000-00005B0F0000}"/>
    <cellStyle name="Perhitungan 71" xfId="3930" xr:uid="{00000000-0005-0000-0000-00005C0F0000}"/>
    <cellStyle name="Perhitungan 72" xfId="3931" xr:uid="{00000000-0005-0000-0000-00005D0F0000}"/>
    <cellStyle name="Perhitungan 73" xfId="3932" xr:uid="{00000000-0005-0000-0000-00005E0F0000}"/>
    <cellStyle name="Perhitungan 74" xfId="3933" xr:uid="{00000000-0005-0000-0000-00005F0F0000}"/>
    <cellStyle name="Perhitungan 8" xfId="3934" xr:uid="{00000000-0005-0000-0000-0000600F0000}"/>
    <cellStyle name="Perhitungan 9" xfId="3935" xr:uid="{00000000-0005-0000-0000-0000610F0000}"/>
    <cellStyle name="Sel Tertaut" xfId="3936" xr:uid="{00000000-0005-0000-0000-0000620F0000}"/>
    <cellStyle name="Sheet Title" xfId="3937" xr:uid="{00000000-0005-0000-0000-0000630F0000}"/>
    <cellStyle name="Tajuk 1" xfId="3938" xr:uid="{00000000-0005-0000-0000-0000640F0000}"/>
    <cellStyle name="Tajuk 2" xfId="3939" xr:uid="{00000000-0005-0000-0000-0000650F0000}"/>
    <cellStyle name="Tajuk 3" xfId="3940" xr:uid="{00000000-0005-0000-0000-0000660F0000}"/>
    <cellStyle name="Tajuk 3 10" xfId="3941" xr:uid="{00000000-0005-0000-0000-0000670F0000}"/>
    <cellStyle name="Tajuk 3 100" xfId="3942" xr:uid="{00000000-0005-0000-0000-0000680F0000}"/>
    <cellStyle name="Tajuk 3 101" xfId="3943" xr:uid="{00000000-0005-0000-0000-0000690F0000}"/>
    <cellStyle name="Tajuk 3 102" xfId="3944" xr:uid="{00000000-0005-0000-0000-00006A0F0000}"/>
    <cellStyle name="Tajuk 3 103" xfId="3945" xr:uid="{00000000-0005-0000-0000-00006B0F0000}"/>
    <cellStyle name="Tajuk 3 104" xfId="3946" xr:uid="{00000000-0005-0000-0000-00006C0F0000}"/>
    <cellStyle name="Tajuk 3 105" xfId="3947" xr:uid="{00000000-0005-0000-0000-00006D0F0000}"/>
    <cellStyle name="Tajuk 3 106" xfId="3948" xr:uid="{00000000-0005-0000-0000-00006E0F0000}"/>
    <cellStyle name="Tajuk 3 107" xfId="3949" xr:uid="{00000000-0005-0000-0000-00006F0F0000}"/>
    <cellStyle name="Tajuk 3 108" xfId="3950" xr:uid="{00000000-0005-0000-0000-0000700F0000}"/>
    <cellStyle name="Tajuk 3 109" xfId="3951" xr:uid="{00000000-0005-0000-0000-0000710F0000}"/>
    <cellStyle name="Tajuk 3 11" xfId="3952" xr:uid="{00000000-0005-0000-0000-0000720F0000}"/>
    <cellStyle name="Tajuk 3 110" xfId="3953" xr:uid="{00000000-0005-0000-0000-0000730F0000}"/>
    <cellStyle name="Tajuk 3 111" xfId="3954" xr:uid="{00000000-0005-0000-0000-0000740F0000}"/>
    <cellStyle name="Tajuk 3 112" xfId="3955" xr:uid="{00000000-0005-0000-0000-0000750F0000}"/>
    <cellStyle name="Tajuk 3 113" xfId="3956" xr:uid="{00000000-0005-0000-0000-0000760F0000}"/>
    <cellStyle name="Tajuk 3 114" xfId="3957" xr:uid="{00000000-0005-0000-0000-0000770F0000}"/>
    <cellStyle name="Tajuk 3 115" xfId="3958" xr:uid="{00000000-0005-0000-0000-0000780F0000}"/>
    <cellStyle name="Tajuk 3 116" xfId="3959" xr:uid="{00000000-0005-0000-0000-0000790F0000}"/>
    <cellStyle name="Tajuk 3 117" xfId="3960" xr:uid="{00000000-0005-0000-0000-00007A0F0000}"/>
    <cellStyle name="Tajuk 3 118" xfId="3961" xr:uid="{00000000-0005-0000-0000-00007B0F0000}"/>
    <cellStyle name="Tajuk 3 119" xfId="3962" xr:uid="{00000000-0005-0000-0000-00007C0F0000}"/>
    <cellStyle name="Tajuk 3 12" xfId="3963" xr:uid="{00000000-0005-0000-0000-00007D0F0000}"/>
    <cellStyle name="Tajuk 3 120" xfId="3964" xr:uid="{00000000-0005-0000-0000-00007E0F0000}"/>
    <cellStyle name="Tajuk 3 121" xfId="3965" xr:uid="{00000000-0005-0000-0000-00007F0F0000}"/>
    <cellStyle name="Tajuk 3 122" xfId="3966" xr:uid="{00000000-0005-0000-0000-0000800F0000}"/>
    <cellStyle name="Tajuk 3 123" xfId="3967" xr:uid="{00000000-0005-0000-0000-0000810F0000}"/>
    <cellStyle name="Tajuk 3 124" xfId="3968" xr:uid="{00000000-0005-0000-0000-0000820F0000}"/>
    <cellStyle name="Tajuk 3 125" xfId="3969" xr:uid="{00000000-0005-0000-0000-0000830F0000}"/>
    <cellStyle name="Tajuk 3 126" xfId="3970" xr:uid="{00000000-0005-0000-0000-0000840F0000}"/>
    <cellStyle name="Tajuk 3 127" xfId="3971" xr:uid="{00000000-0005-0000-0000-0000850F0000}"/>
    <cellStyle name="Tajuk 3 128" xfId="3972" xr:uid="{00000000-0005-0000-0000-0000860F0000}"/>
    <cellStyle name="Tajuk 3 129" xfId="3973" xr:uid="{00000000-0005-0000-0000-0000870F0000}"/>
    <cellStyle name="Tajuk 3 13" xfId="3974" xr:uid="{00000000-0005-0000-0000-0000880F0000}"/>
    <cellStyle name="Tajuk 3 130" xfId="3975" xr:uid="{00000000-0005-0000-0000-0000890F0000}"/>
    <cellStyle name="Tajuk 3 131" xfId="3976" xr:uid="{00000000-0005-0000-0000-00008A0F0000}"/>
    <cellStyle name="Tajuk 3 132" xfId="3977" xr:uid="{00000000-0005-0000-0000-00008B0F0000}"/>
    <cellStyle name="Tajuk 3 133" xfId="3978" xr:uid="{00000000-0005-0000-0000-00008C0F0000}"/>
    <cellStyle name="Tajuk 3 134" xfId="3979" xr:uid="{00000000-0005-0000-0000-00008D0F0000}"/>
    <cellStyle name="Tajuk 3 135" xfId="3980" xr:uid="{00000000-0005-0000-0000-00008E0F0000}"/>
    <cellStyle name="Tajuk 3 136" xfId="3981" xr:uid="{00000000-0005-0000-0000-00008F0F0000}"/>
    <cellStyle name="Tajuk 3 137" xfId="3982" xr:uid="{00000000-0005-0000-0000-0000900F0000}"/>
    <cellStyle name="Tajuk 3 138" xfId="3983" xr:uid="{00000000-0005-0000-0000-0000910F0000}"/>
    <cellStyle name="Tajuk 3 139" xfId="3984" xr:uid="{00000000-0005-0000-0000-0000920F0000}"/>
    <cellStyle name="Tajuk 3 14" xfId="3985" xr:uid="{00000000-0005-0000-0000-0000930F0000}"/>
    <cellStyle name="Tajuk 3 15" xfId="3986" xr:uid="{00000000-0005-0000-0000-0000940F0000}"/>
    <cellStyle name="Tajuk 3 16" xfId="3987" xr:uid="{00000000-0005-0000-0000-0000950F0000}"/>
    <cellStyle name="Tajuk 3 17" xfId="3988" xr:uid="{00000000-0005-0000-0000-0000960F0000}"/>
    <cellStyle name="Tajuk 3 18" xfId="3989" xr:uid="{00000000-0005-0000-0000-0000970F0000}"/>
    <cellStyle name="Tajuk 3 19" xfId="3990" xr:uid="{00000000-0005-0000-0000-0000980F0000}"/>
    <cellStyle name="Tajuk 3 2" xfId="3991" xr:uid="{00000000-0005-0000-0000-0000990F0000}"/>
    <cellStyle name="Tajuk 3 20" xfId="3992" xr:uid="{00000000-0005-0000-0000-00009A0F0000}"/>
    <cellStyle name="Tajuk 3 21" xfId="3993" xr:uid="{00000000-0005-0000-0000-00009B0F0000}"/>
    <cellStyle name="Tajuk 3 22" xfId="3994" xr:uid="{00000000-0005-0000-0000-00009C0F0000}"/>
    <cellStyle name="Tajuk 3 23" xfId="3995" xr:uid="{00000000-0005-0000-0000-00009D0F0000}"/>
    <cellStyle name="Tajuk 3 24" xfId="3996" xr:uid="{00000000-0005-0000-0000-00009E0F0000}"/>
    <cellStyle name="Tajuk 3 25" xfId="3997" xr:uid="{00000000-0005-0000-0000-00009F0F0000}"/>
    <cellStyle name="Tajuk 3 26" xfId="3998" xr:uid="{00000000-0005-0000-0000-0000A00F0000}"/>
    <cellStyle name="Tajuk 3 27" xfId="3999" xr:uid="{00000000-0005-0000-0000-0000A10F0000}"/>
    <cellStyle name="Tajuk 3 28" xfId="4000" xr:uid="{00000000-0005-0000-0000-0000A20F0000}"/>
    <cellStyle name="Tajuk 3 29" xfId="4001" xr:uid="{00000000-0005-0000-0000-0000A30F0000}"/>
    <cellStyle name="Tajuk 3 3" xfId="4002" xr:uid="{00000000-0005-0000-0000-0000A40F0000}"/>
    <cellStyle name="Tajuk 3 30" xfId="4003" xr:uid="{00000000-0005-0000-0000-0000A50F0000}"/>
    <cellStyle name="Tajuk 3 31" xfId="4004" xr:uid="{00000000-0005-0000-0000-0000A60F0000}"/>
    <cellStyle name="Tajuk 3 32" xfId="4005" xr:uid="{00000000-0005-0000-0000-0000A70F0000}"/>
    <cellStyle name="Tajuk 3 33" xfId="4006" xr:uid="{00000000-0005-0000-0000-0000A80F0000}"/>
    <cellStyle name="Tajuk 3 34" xfId="4007" xr:uid="{00000000-0005-0000-0000-0000A90F0000}"/>
    <cellStyle name="Tajuk 3 35" xfId="4008" xr:uid="{00000000-0005-0000-0000-0000AA0F0000}"/>
    <cellStyle name="Tajuk 3 36" xfId="4009" xr:uid="{00000000-0005-0000-0000-0000AB0F0000}"/>
    <cellStyle name="Tajuk 3 37" xfId="4010" xr:uid="{00000000-0005-0000-0000-0000AC0F0000}"/>
    <cellStyle name="Tajuk 3 38" xfId="4011" xr:uid="{00000000-0005-0000-0000-0000AD0F0000}"/>
    <cellStyle name="Tajuk 3 39" xfId="4012" xr:uid="{00000000-0005-0000-0000-0000AE0F0000}"/>
    <cellStyle name="Tajuk 3 4" xfId="4013" xr:uid="{00000000-0005-0000-0000-0000AF0F0000}"/>
    <cellStyle name="Tajuk 3 40" xfId="4014" xr:uid="{00000000-0005-0000-0000-0000B00F0000}"/>
    <cellStyle name="Tajuk 3 41" xfId="4015" xr:uid="{00000000-0005-0000-0000-0000B10F0000}"/>
    <cellStyle name="Tajuk 3 42" xfId="4016" xr:uid="{00000000-0005-0000-0000-0000B20F0000}"/>
    <cellStyle name="Tajuk 3 43" xfId="4017" xr:uid="{00000000-0005-0000-0000-0000B30F0000}"/>
    <cellStyle name="Tajuk 3 44" xfId="4018" xr:uid="{00000000-0005-0000-0000-0000B40F0000}"/>
    <cellStyle name="Tajuk 3 45" xfId="4019" xr:uid="{00000000-0005-0000-0000-0000B50F0000}"/>
    <cellStyle name="Tajuk 3 46" xfId="4020" xr:uid="{00000000-0005-0000-0000-0000B60F0000}"/>
    <cellStyle name="Tajuk 3 47" xfId="4021" xr:uid="{00000000-0005-0000-0000-0000B70F0000}"/>
    <cellStyle name="Tajuk 3 48" xfId="4022" xr:uid="{00000000-0005-0000-0000-0000B80F0000}"/>
    <cellStyle name="Tajuk 3 49" xfId="4023" xr:uid="{00000000-0005-0000-0000-0000B90F0000}"/>
    <cellStyle name="Tajuk 3 5" xfId="4024" xr:uid="{00000000-0005-0000-0000-0000BA0F0000}"/>
    <cellStyle name="Tajuk 3 50" xfId="4025" xr:uid="{00000000-0005-0000-0000-0000BB0F0000}"/>
    <cellStyle name="Tajuk 3 51" xfId="4026" xr:uid="{00000000-0005-0000-0000-0000BC0F0000}"/>
    <cellStyle name="Tajuk 3 52" xfId="4027" xr:uid="{00000000-0005-0000-0000-0000BD0F0000}"/>
    <cellStyle name="Tajuk 3 53" xfId="4028" xr:uid="{00000000-0005-0000-0000-0000BE0F0000}"/>
    <cellStyle name="Tajuk 3 54" xfId="4029" xr:uid="{00000000-0005-0000-0000-0000BF0F0000}"/>
    <cellStyle name="Tajuk 3 55" xfId="4030" xr:uid="{00000000-0005-0000-0000-0000C00F0000}"/>
    <cellStyle name="Tajuk 3 56" xfId="4031" xr:uid="{00000000-0005-0000-0000-0000C10F0000}"/>
    <cellStyle name="Tajuk 3 57" xfId="4032" xr:uid="{00000000-0005-0000-0000-0000C20F0000}"/>
    <cellStyle name="Tajuk 3 58" xfId="4033" xr:uid="{00000000-0005-0000-0000-0000C30F0000}"/>
    <cellStyle name="Tajuk 3 59" xfId="4034" xr:uid="{00000000-0005-0000-0000-0000C40F0000}"/>
    <cellStyle name="Tajuk 3 6" xfId="4035" xr:uid="{00000000-0005-0000-0000-0000C50F0000}"/>
    <cellStyle name="Tajuk 3 60" xfId="4036" xr:uid="{00000000-0005-0000-0000-0000C60F0000}"/>
    <cellStyle name="Tajuk 3 61" xfId="4037" xr:uid="{00000000-0005-0000-0000-0000C70F0000}"/>
    <cellStyle name="Tajuk 3 62" xfId="4038" xr:uid="{00000000-0005-0000-0000-0000C80F0000}"/>
    <cellStyle name="Tajuk 3 63" xfId="4039" xr:uid="{00000000-0005-0000-0000-0000C90F0000}"/>
    <cellStyle name="Tajuk 3 64" xfId="4040" xr:uid="{00000000-0005-0000-0000-0000CA0F0000}"/>
    <cellStyle name="Tajuk 3 65" xfId="4041" xr:uid="{00000000-0005-0000-0000-0000CB0F0000}"/>
    <cellStyle name="Tajuk 3 66" xfId="4042" xr:uid="{00000000-0005-0000-0000-0000CC0F0000}"/>
    <cellStyle name="Tajuk 3 67" xfId="4043" xr:uid="{00000000-0005-0000-0000-0000CD0F0000}"/>
    <cellStyle name="Tajuk 3 68" xfId="4044" xr:uid="{00000000-0005-0000-0000-0000CE0F0000}"/>
    <cellStyle name="Tajuk 3 69" xfId="4045" xr:uid="{00000000-0005-0000-0000-0000CF0F0000}"/>
    <cellStyle name="Tajuk 3 7" xfId="4046" xr:uid="{00000000-0005-0000-0000-0000D00F0000}"/>
    <cellStyle name="Tajuk 3 70" xfId="4047" xr:uid="{00000000-0005-0000-0000-0000D10F0000}"/>
    <cellStyle name="Tajuk 3 71" xfId="4048" xr:uid="{00000000-0005-0000-0000-0000D20F0000}"/>
    <cellStyle name="Tajuk 3 72" xfId="4049" xr:uid="{00000000-0005-0000-0000-0000D30F0000}"/>
    <cellStyle name="Tajuk 3 73" xfId="4050" xr:uid="{00000000-0005-0000-0000-0000D40F0000}"/>
    <cellStyle name="Tajuk 3 74" xfId="4051" xr:uid="{00000000-0005-0000-0000-0000D50F0000}"/>
    <cellStyle name="Tajuk 3 75" xfId="4052" xr:uid="{00000000-0005-0000-0000-0000D60F0000}"/>
    <cellStyle name="Tajuk 3 76" xfId="4053" xr:uid="{00000000-0005-0000-0000-0000D70F0000}"/>
    <cellStyle name="Tajuk 3 77" xfId="4054" xr:uid="{00000000-0005-0000-0000-0000D80F0000}"/>
    <cellStyle name="Tajuk 3 78" xfId="4055" xr:uid="{00000000-0005-0000-0000-0000D90F0000}"/>
    <cellStyle name="Tajuk 3 79" xfId="4056" xr:uid="{00000000-0005-0000-0000-0000DA0F0000}"/>
    <cellStyle name="Tajuk 3 8" xfId="4057" xr:uid="{00000000-0005-0000-0000-0000DB0F0000}"/>
    <cellStyle name="Tajuk 3 80" xfId="4058" xr:uid="{00000000-0005-0000-0000-0000DC0F0000}"/>
    <cellStyle name="Tajuk 3 81" xfId="4059" xr:uid="{00000000-0005-0000-0000-0000DD0F0000}"/>
    <cellStyle name="Tajuk 3 82" xfId="4060" xr:uid="{00000000-0005-0000-0000-0000DE0F0000}"/>
    <cellStyle name="Tajuk 3 83" xfId="4061" xr:uid="{00000000-0005-0000-0000-0000DF0F0000}"/>
    <cellStyle name="Tajuk 3 84" xfId="4062" xr:uid="{00000000-0005-0000-0000-0000E00F0000}"/>
    <cellStyle name="Tajuk 3 85" xfId="4063" xr:uid="{00000000-0005-0000-0000-0000E10F0000}"/>
    <cellStyle name="Tajuk 3 86" xfId="4064" xr:uid="{00000000-0005-0000-0000-0000E20F0000}"/>
    <cellStyle name="Tajuk 3 87" xfId="4065" xr:uid="{00000000-0005-0000-0000-0000E30F0000}"/>
    <cellStyle name="Tajuk 3 88" xfId="4066" xr:uid="{00000000-0005-0000-0000-0000E40F0000}"/>
    <cellStyle name="Tajuk 3 89" xfId="4067" xr:uid="{00000000-0005-0000-0000-0000E50F0000}"/>
    <cellStyle name="Tajuk 3 9" xfId="4068" xr:uid="{00000000-0005-0000-0000-0000E60F0000}"/>
    <cellStyle name="Tajuk 3 90" xfId="4069" xr:uid="{00000000-0005-0000-0000-0000E70F0000}"/>
    <cellStyle name="Tajuk 3 91" xfId="4070" xr:uid="{00000000-0005-0000-0000-0000E80F0000}"/>
    <cellStyle name="Tajuk 3 92" xfId="4071" xr:uid="{00000000-0005-0000-0000-0000E90F0000}"/>
    <cellStyle name="Tajuk 3 93" xfId="4072" xr:uid="{00000000-0005-0000-0000-0000EA0F0000}"/>
    <cellStyle name="Tajuk 3 94" xfId="4073" xr:uid="{00000000-0005-0000-0000-0000EB0F0000}"/>
    <cellStyle name="Tajuk 3 95" xfId="4074" xr:uid="{00000000-0005-0000-0000-0000EC0F0000}"/>
    <cellStyle name="Tajuk 3 96" xfId="4075" xr:uid="{00000000-0005-0000-0000-0000ED0F0000}"/>
    <cellStyle name="Tajuk 3 97" xfId="4076" xr:uid="{00000000-0005-0000-0000-0000EE0F0000}"/>
    <cellStyle name="Tajuk 3 98" xfId="4077" xr:uid="{00000000-0005-0000-0000-0000EF0F0000}"/>
    <cellStyle name="Tajuk 3 99" xfId="4078" xr:uid="{00000000-0005-0000-0000-0000F00F0000}"/>
    <cellStyle name="Tajuk 4" xfId="4079" xr:uid="{00000000-0005-0000-0000-0000F10F0000}"/>
    <cellStyle name="Teks Penjelasan" xfId="4080" xr:uid="{00000000-0005-0000-0000-0000F20F0000}"/>
    <cellStyle name="Teks Peringatan" xfId="4081" xr:uid="{00000000-0005-0000-0000-0000F30F0000}"/>
    <cellStyle name="Title 10" xfId="4082" xr:uid="{00000000-0005-0000-0000-0000F40F0000}"/>
    <cellStyle name="Title 11" xfId="4083" xr:uid="{00000000-0005-0000-0000-0000F50F0000}"/>
    <cellStyle name="Title 12" xfId="4084" xr:uid="{00000000-0005-0000-0000-0000F60F0000}"/>
    <cellStyle name="Title 13" xfId="4085" xr:uid="{00000000-0005-0000-0000-0000F70F0000}"/>
    <cellStyle name="Title 14" xfId="4086" xr:uid="{00000000-0005-0000-0000-0000F80F0000}"/>
    <cellStyle name="Title 15" xfId="4087" xr:uid="{00000000-0005-0000-0000-0000F90F0000}"/>
    <cellStyle name="Title 16" xfId="4088" xr:uid="{00000000-0005-0000-0000-0000FA0F0000}"/>
    <cellStyle name="Title 17" xfId="4089" xr:uid="{00000000-0005-0000-0000-0000FB0F0000}"/>
    <cellStyle name="Title 18" xfId="4090" xr:uid="{00000000-0005-0000-0000-0000FC0F0000}"/>
    <cellStyle name="Title 19" xfId="4091" xr:uid="{00000000-0005-0000-0000-0000FD0F0000}"/>
    <cellStyle name="Title 2" xfId="4092" xr:uid="{00000000-0005-0000-0000-0000FE0F0000}"/>
    <cellStyle name="Title 20" xfId="4093" xr:uid="{00000000-0005-0000-0000-0000FF0F0000}"/>
    <cellStyle name="Title 3" xfId="4094" xr:uid="{00000000-0005-0000-0000-000000100000}"/>
    <cellStyle name="Title 4" xfId="4095" xr:uid="{00000000-0005-0000-0000-000001100000}"/>
    <cellStyle name="Title 5" xfId="4096" xr:uid="{00000000-0005-0000-0000-000002100000}"/>
    <cellStyle name="Title 6" xfId="4097" xr:uid="{00000000-0005-0000-0000-000003100000}"/>
    <cellStyle name="Title 7" xfId="4098" xr:uid="{00000000-0005-0000-0000-000004100000}"/>
    <cellStyle name="Title 8" xfId="4099" xr:uid="{00000000-0005-0000-0000-000005100000}"/>
    <cellStyle name="Title 9" xfId="4100" xr:uid="{00000000-0005-0000-0000-000006100000}"/>
    <cellStyle name="Total 10" xfId="4101" xr:uid="{00000000-0005-0000-0000-000007100000}"/>
    <cellStyle name="Total 11" xfId="4102" xr:uid="{00000000-0005-0000-0000-000008100000}"/>
    <cellStyle name="Total 12" xfId="4103" xr:uid="{00000000-0005-0000-0000-000009100000}"/>
    <cellStyle name="Total 13" xfId="4104" xr:uid="{00000000-0005-0000-0000-00000A100000}"/>
    <cellStyle name="Total 14" xfId="4105" xr:uid="{00000000-0005-0000-0000-00000B100000}"/>
    <cellStyle name="Total 15" xfId="4106" xr:uid="{00000000-0005-0000-0000-00000C100000}"/>
    <cellStyle name="Total 16" xfId="4107" xr:uid="{00000000-0005-0000-0000-00000D100000}"/>
    <cellStyle name="Total 17" xfId="4108" xr:uid="{00000000-0005-0000-0000-00000E100000}"/>
    <cellStyle name="Total 18" xfId="4109" xr:uid="{00000000-0005-0000-0000-00000F100000}"/>
    <cellStyle name="Total 19" xfId="4110" xr:uid="{00000000-0005-0000-0000-000010100000}"/>
    <cellStyle name="Total 2" xfId="4111" xr:uid="{00000000-0005-0000-0000-000011100000}"/>
    <cellStyle name="Total 20" xfId="4112" xr:uid="{00000000-0005-0000-0000-000012100000}"/>
    <cellStyle name="Total 3" xfId="4113" xr:uid="{00000000-0005-0000-0000-000013100000}"/>
    <cellStyle name="Total 4" xfId="4114" xr:uid="{00000000-0005-0000-0000-000014100000}"/>
    <cellStyle name="Total 5" xfId="4115" xr:uid="{00000000-0005-0000-0000-000015100000}"/>
    <cellStyle name="Total 6" xfId="4116" xr:uid="{00000000-0005-0000-0000-000016100000}"/>
    <cellStyle name="Total 7" xfId="4117" xr:uid="{00000000-0005-0000-0000-000017100000}"/>
    <cellStyle name="Total 8" xfId="4118" xr:uid="{00000000-0005-0000-0000-000018100000}"/>
    <cellStyle name="Total 9" xfId="4119" xr:uid="{00000000-0005-0000-0000-000019100000}"/>
    <cellStyle name="Warning Text 10" xfId="4120" xr:uid="{00000000-0005-0000-0000-00001A100000}"/>
    <cellStyle name="Warning Text 11" xfId="4121" xr:uid="{00000000-0005-0000-0000-00001B100000}"/>
    <cellStyle name="Warning Text 12" xfId="4122" xr:uid="{00000000-0005-0000-0000-00001C100000}"/>
    <cellStyle name="Warning Text 13" xfId="4123" xr:uid="{00000000-0005-0000-0000-00001D100000}"/>
    <cellStyle name="Warning Text 14" xfId="4124" xr:uid="{00000000-0005-0000-0000-00001E100000}"/>
    <cellStyle name="Warning Text 15" xfId="4125" xr:uid="{00000000-0005-0000-0000-00001F100000}"/>
    <cellStyle name="Warning Text 16" xfId="4126" xr:uid="{00000000-0005-0000-0000-000020100000}"/>
    <cellStyle name="Warning Text 17" xfId="4127" xr:uid="{00000000-0005-0000-0000-000021100000}"/>
    <cellStyle name="Warning Text 18" xfId="4128" xr:uid="{00000000-0005-0000-0000-000022100000}"/>
    <cellStyle name="Warning Text 19" xfId="4129" xr:uid="{00000000-0005-0000-0000-000023100000}"/>
    <cellStyle name="Warning Text 2" xfId="4130" xr:uid="{00000000-0005-0000-0000-000024100000}"/>
    <cellStyle name="Warning Text 20" xfId="4131" xr:uid="{00000000-0005-0000-0000-000025100000}"/>
    <cellStyle name="Warning Text 3" xfId="4132" xr:uid="{00000000-0005-0000-0000-000026100000}"/>
    <cellStyle name="Warning Text 4" xfId="4133" xr:uid="{00000000-0005-0000-0000-000027100000}"/>
    <cellStyle name="Warning Text 5" xfId="4134" xr:uid="{00000000-0005-0000-0000-000028100000}"/>
    <cellStyle name="Warning Text 6" xfId="4135" xr:uid="{00000000-0005-0000-0000-000029100000}"/>
    <cellStyle name="Warning Text 7" xfId="4136" xr:uid="{00000000-0005-0000-0000-00002A100000}"/>
    <cellStyle name="Warning Text 8" xfId="4137" xr:uid="{00000000-0005-0000-0000-00002B100000}"/>
    <cellStyle name="Warning Text 9" xfId="4138" xr:uid="{00000000-0005-0000-0000-00002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UP\RUP-Pem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uniamayaku\Application%20Data\Microsoft\Excel\K1_untuk%202011\FORMAT%20LAPORAN\Lap.%20Prog.%202008\RKP%202006\DASK%20PEROMBAKAN%202006\program\RASK%20Program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DI%202009%20ABT\Pot%20Gaji%20Wid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DI%202009%20ABT\Pot%20Gaji%20Wi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Swakelola"/>
      <sheetName val="FORMAT Penyedia"/>
      <sheetName val="CTH Swakelola"/>
      <sheetName val="CTH Penyedia"/>
      <sheetName val="Cara pengisian"/>
      <sheetName val="Provinsi"/>
      <sheetName val="KLD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Provinsi Aceh</v>
          </cell>
        </row>
        <row r="3">
          <cell r="B3" t="str">
            <v>Kabupaten Aceh Barat</v>
          </cell>
        </row>
        <row r="4">
          <cell r="B4" t="str">
            <v>Kabupaten Aceh Barat Daya</v>
          </cell>
        </row>
        <row r="5">
          <cell r="B5" t="str">
            <v>Kabupaten Aceh Besar</v>
          </cell>
        </row>
        <row r="6">
          <cell r="B6" t="str">
            <v>Kabupaten Aceh Jaya</v>
          </cell>
        </row>
        <row r="7">
          <cell r="B7" t="str">
            <v>Kabupaten Aceh Selatan</v>
          </cell>
        </row>
        <row r="8">
          <cell r="B8" t="str">
            <v>Kabupaten Aceh Singkil</v>
          </cell>
        </row>
        <row r="9">
          <cell r="B9" t="str">
            <v>Kabupaten Aceh Tamiang</v>
          </cell>
        </row>
        <row r="10">
          <cell r="B10" t="str">
            <v>Kabupaten Aceh Tengah</v>
          </cell>
        </row>
        <row r="11">
          <cell r="B11" t="str">
            <v>Kabupaten Aceh Tenggara</v>
          </cell>
        </row>
        <row r="12">
          <cell r="B12" t="str">
            <v>Kabupaten Aceh Timur</v>
          </cell>
        </row>
        <row r="13">
          <cell r="B13" t="str">
            <v>Kabupaten Aceh Utara</v>
          </cell>
        </row>
        <row r="14">
          <cell r="B14" t="str">
            <v>Kabupaten Bener Meriah</v>
          </cell>
        </row>
        <row r="15">
          <cell r="B15" t="str">
            <v>Kabupaten Bireuen</v>
          </cell>
        </row>
        <row r="16">
          <cell r="B16" t="str">
            <v>Kabupaten Gayo Lues</v>
          </cell>
        </row>
        <row r="17">
          <cell r="B17" t="str">
            <v>Kabupaten Nagan Raya</v>
          </cell>
        </row>
        <row r="18">
          <cell r="B18" t="str">
            <v>Kabupaten Pidie</v>
          </cell>
        </row>
        <row r="19">
          <cell r="B19" t="str">
            <v>Kabupaten Pidie Jaya</v>
          </cell>
        </row>
        <row r="20">
          <cell r="B20" t="str">
            <v>Kabupaten Simeulue</v>
          </cell>
        </row>
        <row r="21">
          <cell r="B21" t="str">
            <v>Kota Banda Aceh</v>
          </cell>
        </row>
        <row r="22">
          <cell r="B22" t="str">
            <v>Kota Langsa</v>
          </cell>
        </row>
        <row r="23">
          <cell r="B23" t="str">
            <v>Kota Lhokseumawe</v>
          </cell>
        </row>
        <row r="24">
          <cell r="B24" t="str">
            <v>Kota Sabang</v>
          </cell>
        </row>
        <row r="25">
          <cell r="B25" t="str">
            <v>Kota Subulussalam</v>
          </cell>
        </row>
        <row r="26">
          <cell r="B26" t="str">
            <v>Provinsi Sumatera Utara</v>
          </cell>
        </row>
        <row r="27">
          <cell r="B27" t="str">
            <v>Kabupaten Asahan</v>
          </cell>
        </row>
        <row r="28">
          <cell r="B28" t="str">
            <v>Kabupaten Batubara</v>
          </cell>
        </row>
        <row r="29">
          <cell r="B29" t="str">
            <v>Kabupaten Dairi</v>
          </cell>
        </row>
        <row r="30">
          <cell r="B30" t="str">
            <v>Kabupaten Deli Serdang</v>
          </cell>
        </row>
        <row r="31">
          <cell r="B31" t="str">
            <v>Kabupaten Humbang Hasundutan</v>
          </cell>
        </row>
        <row r="32">
          <cell r="B32" t="str">
            <v>Kabupaten Karo</v>
          </cell>
        </row>
        <row r="33">
          <cell r="B33" t="str">
            <v>Kabupaten Labuhanbatu</v>
          </cell>
        </row>
        <row r="34">
          <cell r="B34" t="str">
            <v>Kabupaten Labuhanbatu Selatan</v>
          </cell>
        </row>
        <row r="35">
          <cell r="B35" t="str">
            <v>Kabupaten Labuhanbatu Utara</v>
          </cell>
        </row>
        <row r="36">
          <cell r="B36" t="str">
            <v>Kabupaten Langkat</v>
          </cell>
        </row>
        <row r="37">
          <cell r="B37" t="str">
            <v>Kabupaten Mandailing Natal</v>
          </cell>
        </row>
        <row r="38">
          <cell r="B38" t="str">
            <v>Kabupaten Nias</v>
          </cell>
        </row>
        <row r="39">
          <cell r="B39" t="str">
            <v>Kabupaten Nias Barat</v>
          </cell>
        </row>
        <row r="40">
          <cell r="B40" t="str">
            <v>Kabupaten Nias Selatan</v>
          </cell>
        </row>
        <row r="41">
          <cell r="B41" t="str">
            <v>Kabupaten Nias Utara</v>
          </cell>
        </row>
        <row r="42">
          <cell r="B42" t="str">
            <v>Kabupaten Padang Lawas</v>
          </cell>
        </row>
        <row r="43">
          <cell r="B43" t="str">
            <v>Kabupaten Padang Lawas Utara</v>
          </cell>
        </row>
        <row r="44">
          <cell r="B44" t="str">
            <v>Kabupaten Pakpak Bharat</v>
          </cell>
        </row>
        <row r="45">
          <cell r="B45" t="str">
            <v>Kabupaten Samosir</v>
          </cell>
        </row>
        <row r="46">
          <cell r="B46" t="str">
            <v>Kabupaten Serdang Bedagai</v>
          </cell>
        </row>
        <row r="47">
          <cell r="B47" t="str">
            <v>Kabupaten Simalungun</v>
          </cell>
        </row>
        <row r="48">
          <cell r="B48" t="str">
            <v>Kabupaten Tapanuli Selatan</v>
          </cell>
        </row>
        <row r="49">
          <cell r="B49" t="str">
            <v>Kabupaten Tapanuli Tengah</v>
          </cell>
        </row>
        <row r="50">
          <cell r="B50" t="str">
            <v>Kabupaten Tapanuli Utara</v>
          </cell>
        </row>
        <row r="51">
          <cell r="B51" t="str">
            <v>Kabupaten Toba Samosir</v>
          </cell>
        </row>
        <row r="52">
          <cell r="B52" t="str">
            <v>Kota Binjai</v>
          </cell>
        </row>
        <row r="53">
          <cell r="B53" t="str">
            <v>Kota Gunungsitoli</v>
          </cell>
        </row>
        <row r="54">
          <cell r="B54" t="str">
            <v>Kota Medan</v>
          </cell>
        </row>
        <row r="55">
          <cell r="B55" t="str">
            <v>Kota Padangsidempuan</v>
          </cell>
        </row>
        <row r="56">
          <cell r="B56" t="str">
            <v>Kota Pematangsiantar</v>
          </cell>
        </row>
        <row r="57">
          <cell r="B57" t="str">
            <v>Kota Sibolga</v>
          </cell>
        </row>
        <row r="58">
          <cell r="B58" t="str">
            <v>Kota Tanjungbalai</v>
          </cell>
        </row>
        <row r="59">
          <cell r="B59" t="str">
            <v>Kota Tebing Tinggi</v>
          </cell>
        </row>
        <row r="60">
          <cell r="B60" t="str">
            <v>Provinsi Sumatera Barat</v>
          </cell>
        </row>
        <row r="61">
          <cell r="B61" t="str">
            <v>Kabupaten Dharmasraya</v>
          </cell>
        </row>
        <row r="62">
          <cell r="B62" t="str">
            <v>Kabupaten Kepulauan Mentawai</v>
          </cell>
        </row>
        <row r="63">
          <cell r="B63" t="str">
            <v>Kabupaten Lima Puluh Kota</v>
          </cell>
        </row>
        <row r="64">
          <cell r="B64" t="str">
            <v>Kabupaten Padang Pariaman</v>
          </cell>
        </row>
        <row r="65">
          <cell r="B65" t="str">
            <v>Kabupaten Pasaman</v>
          </cell>
        </row>
        <row r="66">
          <cell r="B66" t="str">
            <v>Kabupaten Pasaman Barat</v>
          </cell>
        </row>
        <row r="67">
          <cell r="B67" t="str">
            <v>Kabupaten Pesisir Selatan</v>
          </cell>
        </row>
        <row r="68">
          <cell r="B68" t="str">
            <v>Kabupaten Sijunjung</v>
          </cell>
        </row>
        <row r="69">
          <cell r="B69" t="str">
            <v>Kabupaten Solok</v>
          </cell>
        </row>
        <row r="70">
          <cell r="B70" t="str">
            <v>Kabupaten Solok Selatan</v>
          </cell>
        </row>
        <row r="71">
          <cell r="B71" t="str">
            <v>Kabupaten Tanah Datar</v>
          </cell>
        </row>
        <row r="72">
          <cell r="B72" t="str">
            <v>Kota Bukittinggi</v>
          </cell>
        </row>
        <row r="73">
          <cell r="B73" t="str">
            <v>Kota Padang</v>
          </cell>
        </row>
        <row r="74">
          <cell r="B74" t="str">
            <v>Kota Padangpanjang</v>
          </cell>
        </row>
        <row r="75">
          <cell r="B75" t="str">
            <v>Kota Pariaman</v>
          </cell>
        </row>
        <row r="76">
          <cell r="B76" t="str">
            <v>Kota Payakumbuh</v>
          </cell>
        </row>
        <row r="77">
          <cell r="B77" t="str">
            <v>Kota Sawahlunto</v>
          </cell>
        </row>
        <row r="78">
          <cell r="B78" t="str">
            <v>Kota Solok</v>
          </cell>
        </row>
        <row r="79">
          <cell r="B79" t="str">
            <v>Kabupaten Agam</v>
          </cell>
        </row>
        <row r="80">
          <cell r="B80" t="str">
            <v>Provinsi Riau</v>
          </cell>
        </row>
        <row r="81">
          <cell r="B81" t="str">
            <v>Kabupaten Bengkalis</v>
          </cell>
        </row>
        <row r="82">
          <cell r="B82" t="str">
            <v>Kabupaten Indragiri Hilir</v>
          </cell>
        </row>
        <row r="83">
          <cell r="B83" t="str">
            <v>Kabupaten Indragiri Hulu</v>
          </cell>
        </row>
        <row r="84">
          <cell r="B84" t="str">
            <v>Kabupaten Kampar</v>
          </cell>
        </row>
        <row r="85">
          <cell r="B85" t="str">
            <v>Kabupaten Kuantan Singingi</v>
          </cell>
        </row>
        <row r="86">
          <cell r="B86" t="str">
            <v>Kabupaten Pelalawan</v>
          </cell>
        </row>
        <row r="87">
          <cell r="B87" t="str">
            <v>Kabupaten Rokan Hilir</v>
          </cell>
        </row>
        <row r="88">
          <cell r="B88" t="str">
            <v>Kabupaten Rokan Hulu</v>
          </cell>
        </row>
        <row r="89">
          <cell r="B89" t="str">
            <v>Kabupaten Siak</v>
          </cell>
        </row>
        <row r="90">
          <cell r="B90" t="str">
            <v>Kabupaten Kepulauan Meranti</v>
          </cell>
        </row>
        <row r="91">
          <cell r="B91" t="str">
            <v>Kota Dumai</v>
          </cell>
        </row>
        <row r="92">
          <cell r="B92" t="str">
            <v>Kota Pekanbaru</v>
          </cell>
        </row>
        <row r="93">
          <cell r="B93" t="str">
            <v>Provinsi Kepulauan Riau</v>
          </cell>
        </row>
        <row r="94">
          <cell r="B94" t="str">
            <v>Kabupaten Bintan</v>
          </cell>
        </row>
        <row r="95">
          <cell r="B95" t="str">
            <v>Kabupaten Karimun</v>
          </cell>
        </row>
        <row r="96">
          <cell r="B96" t="str">
            <v>Kabupaten Kepulauan Anambas</v>
          </cell>
        </row>
        <row r="97">
          <cell r="B97" t="str">
            <v>Kabupaten Lingga</v>
          </cell>
        </row>
        <row r="98">
          <cell r="B98" t="str">
            <v>Kabupaten Natuna</v>
          </cell>
        </row>
        <row r="99">
          <cell r="B99" t="str">
            <v>Kota Batam</v>
          </cell>
        </row>
        <row r="100">
          <cell r="B100" t="str">
            <v>Kota Tanjung Pinang</v>
          </cell>
        </row>
        <row r="101">
          <cell r="B101" t="str">
            <v>Provinsi Jambi</v>
          </cell>
        </row>
        <row r="102">
          <cell r="B102" t="str">
            <v>Kabupaten Batanghari</v>
          </cell>
        </row>
        <row r="103">
          <cell r="B103" t="str">
            <v>Kabupaten Bungo</v>
          </cell>
        </row>
        <row r="104">
          <cell r="B104" t="str">
            <v>Kabupaten Kerinci</v>
          </cell>
        </row>
        <row r="105">
          <cell r="B105" t="str">
            <v>Kabupaten Merangin</v>
          </cell>
        </row>
        <row r="106">
          <cell r="B106" t="str">
            <v>Kabupaten Muaro Jambi</v>
          </cell>
        </row>
        <row r="107">
          <cell r="B107" t="str">
            <v>Kabupaten Sarolangun</v>
          </cell>
        </row>
        <row r="108">
          <cell r="B108" t="str">
            <v>Kabupaten Tanjung Jabung Barat</v>
          </cell>
        </row>
        <row r="109">
          <cell r="B109" t="str">
            <v>Kabupaten Tanjung Jabung Timur</v>
          </cell>
        </row>
        <row r="110">
          <cell r="B110" t="str">
            <v>Kabupaten Tebo</v>
          </cell>
        </row>
        <row r="111">
          <cell r="B111" t="str">
            <v>Kota Jambi</v>
          </cell>
        </row>
        <row r="112">
          <cell r="B112" t="str">
            <v>Kota Sungai Penuh</v>
          </cell>
        </row>
        <row r="113">
          <cell r="B113" t="str">
            <v>Provinsi Bengkulu</v>
          </cell>
        </row>
        <row r="114">
          <cell r="B114" t="str">
            <v>Kabupaten Bengkulu Selatan</v>
          </cell>
        </row>
        <row r="115">
          <cell r="B115" t="str">
            <v>Kabupaten Bengkulu Tengah</v>
          </cell>
        </row>
        <row r="116">
          <cell r="B116" t="str">
            <v>Kabupaten Bengkulu Utara</v>
          </cell>
        </row>
        <row r="117">
          <cell r="B117" t="str">
            <v>Kabupaten Kaur</v>
          </cell>
        </row>
        <row r="118">
          <cell r="B118" t="str">
            <v>Kabupaten Kepahiang</v>
          </cell>
        </row>
        <row r="119">
          <cell r="B119" t="str">
            <v>Kabupaten Lebong</v>
          </cell>
        </row>
        <row r="120">
          <cell r="B120" t="str">
            <v>Kabupaten Mukomuko</v>
          </cell>
        </row>
        <row r="121">
          <cell r="B121" t="str">
            <v>Kabupaten Rejang Lebong</v>
          </cell>
        </row>
        <row r="122">
          <cell r="B122" t="str">
            <v>Kabupaten Seluma</v>
          </cell>
        </row>
        <row r="123">
          <cell r="B123" t="str">
            <v>Kota Bengkulu</v>
          </cell>
        </row>
        <row r="124">
          <cell r="B124" t="str">
            <v>Provinsi Sumatera Selatan</v>
          </cell>
        </row>
        <row r="125">
          <cell r="B125" t="str">
            <v>Kabupaten Banyuasin</v>
          </cell>
        </row>
        <row r="126">
          <cell r="B126" t="str">
            <v>Kabupaten Empat Lawang</v>
          </cell>
        </row>
        <row r="127">
          <cell r="B127" t="str">
            <v>Kabupaten Lahat</v>
          </cell>
        </row>
        <row r="128">
          <cell r="B128" t="str">
            <v>Kabupaten Muara Enim</v>
          </cell>
        </row>
        <row r="129">
          <cell r="B129" t="str">
            <v>Kabupaten Musi Banyuasin</v>
          </cell>
        </row>
        <row r="130">
          <cell r="B130" t="str">
            <v>Kabupaten Musi Rawas</v>
          </cell>
        </row>
        <row r="131">
          <cell r="B131" t="str">
            <v>Kabupaten Ogan Ilir</v>
          </cell>
        </row>
        <row r="132">
          <cell r="B132" t="str">
            <v>Kabupaten Ogan Komering Ilir</v>
          </cell>
        </row>
        <row r="133">
          <cell r="B133" t="str">
            <v>Kabupaten Ogan Komering Ulu</v>
          </cell>
        </row>
        <row r="134">
          <cell r="B134" t="str">
            <v>Kabupaten Ogan Komering Ulu Selatan</v>
          </cell>
        </row>
        <row r="135">
          <cell r="B135" t="str">
            <v>Kabupaten Ogan Komering Ulu Timur</v>
          </cell>
        </row>
        <row r="136">
          <cell r="B136" t="str">
            <v>Kota Lubuklinggau</v>
          </cell>
        </row>
        <row r="137">
          <cell r="B137" t="str">
            <v>Kota Pagar Alam</v>
          </cell>
        </row>
        <row r="138">
          <cell r="B138" t="str">
            <v>Kota Palembang</v>
          </cell>
        </row>
        <row r="139">
          <cell r="B139" t="str">
            <v>Kota Prabumulih</v>
          </cell>
        </row>
        <row r="140">
          <cell r="B140" t="str">
            <v>Provinsi Bangka Belitung</v>
          </cell>
        </row>
        <row r="141">
          <cell r="B141" t="str">
            <v>Kabupaten Bangka</v>
          </cell>
        </row>
        <row r="142">
          <cell r="B142" t="str">
            <v>Kabupaten Bangka Barat</v>
          </cell>
        </row>
        <row r="143">
          <cell r="B143" t="str">
            <v>Kabupaten Bangka Selatan</v>
          </cell>
        </row>
        <row r="144">
          <cell r="B144" t="str">
            <v>Kabupaten Bangka Tengah</v>
          </cell>
        </row>
        <row r="145">
          <cell r="B145" t="str">
            <v>Kabupaten Belitung</v>
          </cell>
        </row>
        <row r="146">
          <cell r="B146" t="str">
            <v>Kabupaten Belitung Timur</v>
          </cell>
        </row>
        <row r="147">
          <cell r="B147" t="str">
            <v>Kota Pangkal Pinang</v>
          </cell>
        </row>
        <row r="148">
          <cell r="B148" t="str">
            <v>Provinsi Lampung</v>
          </cell>
        </row>
        <row r="149">
          <cell r="B149" t="str">
            <v>Kabupaten Lampung Barat</v>
          </cell>
        </row>
        <row r="150">
          <cell r="B150" t="str">
            <v>Kabupaten Lampung Selatan</v>
          </cell>
        </row>
        <row r="151">
          <cell r="B151" t="str">
            <v>Kabupaten Lampung Tengah</v>
          </cell>
        </row>
        <row r="152">
          <cell r="B152" t="str">
            <v>Kabupaten Lampung Timur</v>
          </cell>
        </row>
        <row r="153">
          <cell r="B153" t="str">
            <v>Kabupaten Lampung Utara</v>
          </cell>
        </row>
        <row r="154">
          <cell r="B154" t="str">
            <v>Kabupaten Mesuji</v>
          </cell>
        </row>
        <row r="155">
          <cell r="B155" t="str">
            <v>Kabupaten Pesawaran</v>
          </cell>
        </row>
        <row r="156">
          <cell r="B156" t="str">
            <v>Kabupaten Pringsewu</v>
          </cell>
        </row>
        <row r="157">
          <cell r="B157" t="str">
            <v>Kabupaten Tanggamus</v>
          </cell>
        </row>
        <row r="158">
          <cell r="B158" t="str">
            <v>Kabupaten Tulang Bawang</v>
          </cell>
        </row>
        <row r="159">
          <cell r="B159" t="str">
            <v>Kabupaten Tulang Bawang Barat</v>
          </cell>
        </row>
        <row r="160">
          <cell r="B160" t="str">
            <v>Kabupaten Way Kanan</v>
          </cell>
        </row>
        <row r="161">
          <cell r="B161" t="str">
            <v>Kota Bandar Lampung</v>
          </cell>
        </row>
        <row r="162">
          <cell r="B162" t="str">
            <v>Kota Metro</v>
          </cell>
        </row>
        <row r="163">
          <cell r="B163" t="str">
            <v>Kabupaten Pesisir Barat</v>
          </cell>
        </row>
        <row r="164">
          <cell r="B164" t="str">
            <v>Provinsi Banten</v>
          </cell>
        </row>
        <row r="165">
          <cell r="B165" t="str">
            <v>Kabupaten Serang</v>
          </cell>
        </row>
        <row r="166">
          <cell r="B166" t="str">
            <v>Kabupaten Lebak</v>
          </cell>
        </row>
        <row r="167">
          <cell r="B167" t="str">
            <v>Kabupaten Pandeglang</v>
          </cell>
        </row>
        <row r="168">
          <cell r="B168" t="str">
            <v>Kota Tangerang</v>
          </cell>
        </row>
        <row r="169">
          <cell r="B169" t="str">
            <v>Kota Serang</v>
          </cell>
        </row>
        <row r="170">
          <cell r="B170" t="str">
            <v>Kota Cilegon</v>
          </cell>
        </row>
        <row r="171">
          <cell r="B171" t="str">
            <v>Kota Tangerang Selatan</v>
          </cell>
        </row>
        <row r="172">
          <cell r="B172" t="str">
            <v>Kabupaten Tangerang</v>
          </cell>
        </row>
        <row r="173">
          <cell r="B173" t="str">
            <v>Provinsi Jawa Barat</v>
          </cell>
        </row>
        <row r="174">
          <cell r="B174" t="str">
            <v>Kabupaten Bandung</v>
          </cell>
        </row>
        <row r="175">
          <cell r="B175" t="str">
            <v>Kabupaten Bandung Barat</v>
          </cell>
        </row>
        <row r="176">
          <cell r="B176" t="str">
            <v>Kabupaten Bekasi</v>
          </cell>
        </row>
        <row r="177">
          <cell r="B177" t="str">
            <v>Kabupaten Bogor</v>
          </cell>
        </row>
        <row r="178">
          <cell r="B178" t="str">
            <v>Kabupaten Ciamis</v>
          </cell>
        </row>
        <row r="179">
          <cell r="B179" t="str">
            <v>Kabupaten Cianjur</v>
          </cell>
        </row>
        <row r="180">
          <cell r="B180" t="str">
            <v>Kabupaten Cirebon</v>
          </cell>
        </row>
        <row r="181">
          <cell r="B181" t="str">
            <v>Kabupaten Garut</v>
          </cell>
        </row>
        <row r="182">
          <cell r="B182" t="str">
            <v>Kabupaten Indramayu</v>
          </cell>
        </row>
        <row r="183">
          <cell r="B183" t="str">
            <v>Kabupaten Karawang</v>
          </cell>
        </row>
        <row r="184">
          <cell r="B184" t="str">
            <v>Kabupaten Kuningan</v>
          </cell>
        </row>
        <row r="185">
          <cell r="B185" t="str">
            <v>Kabupaten Majalengka</v>
          </cell>
        </row>
        <row r="186">
          <cell r="B186" t="str">
            <v>Kabupaten Purwakarta</v>
          </cell>
        </row>
        <row r="187">
          <cell r="B187" t="str">
            <v>Kabupaten Subang</v>
          </cell>
        </row>
        <row r="188">
          <cell r="B188" t="str">
            <v>Kabupaten Sukabumi</v>
          </cell>
        </row>
        <row r="189">
          <cell r="B189" t="str">
            <v>Kabupaten Sumedang</v>
          </cell>
        </row>
        <row r="190">
          <cell r="B190" t="str">
            <v>Kabupaten Tasikmalaya</v>
          </cell>
        </row>
        <row r="191">
          <cell r="B191" t="str">
            <v>Kota Bandung</v>
          </cell>
        </row>
        <row r="192">
          <cell r="B192" t="str">
            <v>Kota Banjar</v>
          </cell>
        </row>
        <row r="193">
          <cell r="B193" t="str">
            <v>Kota Bekasi</v>
          </cell>
        </row>
        <row r="194">
          <cell r="B194" t="str">
            <v>Kota Bogor</v>
          </cell>
        </row>
        <row r="195">
          <cell r="B195" t="str">
            <v>Kota Cimahi</v>
          </cell>
        </row>
        <row r="196">
          <cell r="B196" t="str">
            <v>Kota Cirebon</v>
          </cell>
        </row>
        <row r="197">
          <cell r="B197" t="str">
            <v>Kota Depok</v>
          </cell>
        </row>
        <row r="198">
          <cell r="B198" t="str">
            <v>Kota Sukabumi</v>
          </cell>
        </row>
        <row r="199">
          <cell r="B199" t="str">
            <v>Kota Tasikmalaya</v>
          </cell>
        </row>
        <row r="200">
          <cell r="B200" t="str">
            <v>Kabupaten Pangandaran</v>
          </cell>
        </row>
        <row r="201">
          <cell r="B201" t="str">
            <v>Provinsi DKI Jakarta</v>
          </cell>
        </row>
        <row r="202">
          <cell r="B202" t="str">
            <v>Kabupaten Administrasi Kepulauan Seribu</v>
          </cell>
        </row>
        <row r="203">
          <cell r="B203" t="str">
            <v>Kota Administrasi Jakarta Barat</v>
          </cell>
        </row>
        <row r="204">
          <cell r="B204" t="str">
            <v>Kota Administrasi Jakarta Pusat</v>
          </cell>
        </row>
        <row r="205">
          <cell r="B205" t="str">
            <v>Kota Administrasi Jakarta Selatan</v>
          </cell>
        </row>
        <row r="206">
          <cell r="B206" t="str">
            <v>Kota Administrasi Jakarta Timur</v>
          </cell>
        </row>
        <row r="207">
          <cell r="B207" t="str">
            <v>Kota Administrasi Jakarta Utara</v>
          </cell>
        </row>
        <row r="208">
          <cell r="B208" t="str">
            <v>Provinsi Jawa Tengah</v>
          </cell>
        </row>
        <row r="209">
          <cell r="B209" t="str">
            <v>Kabupaten Banjarnegara</v>
          </cell>
        </row>
        <row r="210">
          <cell r="B210" t="str">
            <v>Kabupaten Banyumas</v>
          </cell>
        </row>
        <row r="211">
          <cell r="B211" t="str">
            <v>Kabupaten Batang</v>
          </cell>
        </row>
        <row r="212">
          <cell r="B212" t="str">
            <v>Kabupaten Blora</v>
          </cell>
        </row>
        <row r="213">
          <cell r="B213" t="str">
            <v>Kabupaten Boyolali</v>
          </cell>
        </row>
        <row r="214">
          <cell r="B214" t="str">
            <v>Kabupaten Brebes</v>
          </cell>
        </row>
        <row r="215">
          <cell r="B215" t="str">
            <v>Kabupaten Cilacap</v>
          </cell>
        </row>
        <row r="216">
          <cell r="B216" t="str">
            <v>Kabupaten Demak</v>
          </cell>
        </row>
        <row r="217">
          <cell r="B217" t="str">
            <v>Kabupaten Grobogan</v>
          </cell>
        </row>
        <row r="218">
          <cell r="B218" t="str">
            <v>Kabupaten Jepara</v>
          </cell>
        </row>
        <row r="219">
          <cell r="B219" t="str">
            <v>Kabupaten Karanganyar</v>
          </cell>
        </row>
        <row r="220">
          <cell r="B220" t="str">
            <v>Kabupaten Kebumen</v>
          </cell>
        </row>
        <row r="221">
          <cell r="B221" t="str">
            <v>Kabupaten Kendal</v>
          </cell>
        </row>
        <row r="222">
          <cell r="B222" t="str">
            <v>Kabupaten Klaten</v>
          </cell>
        </row>
        <row r="223">
          <cell r="B223" t="str">
            <v>Kabupaten Kudus</v>
          </cell>
        </row>
        <row r="224">
          <cell r="B224" t="str">
            <v>Kabupaten Magelang</v>
          </cell>
        </row>
        <row r="225">
          <cell r="B225" t="str">
            <v>Kabupaten Pati</v>
          </cell>
        </row>
        <row r="226">
          <cell r="B226" t="str">
            <v>Kabupaten Pekalongan</v>
          </cell>
        </row>
        <row r="227">
          <cell r="B227" t="str">
            <v>Kabupaten Pemalang</v>
          </cell>
        </row>
        <row r="228">
          <cell r="B228" t="str">
            <v>Kabupaten Purbalingga</v>
          </cell>
        </row>
        <row r="229">
          <cell r="B229" t="str">
            <v>Kabupaten Purworejo</v>
          </cell>
        </row>
        <row r="230">
          <cell r="B230" t="str">
            <v>Kabupaten Rembang</v>
          </cell>
        </row>
        <row r="231">
          <cell r="B231" t="str">
            <v>Kabupaten Semarang</v>
          </cell>
        </row>
        <row r="232">
          <cell r="B232" t="str">
            <v>Kabupaten Sragen</v>
          </cell>
        </row>
        <row r="233">
          <cell r="B233" t="str">
            <v>Kabupaten Sukoharjo</v>
          </cell>
        </row>
        <row r="234">
          <cell r="B234" t="str">
            <v>Kabupaten Tegal</v>
          </cell>
        </row>
        <row r="235">
          <cell r="B235" t="str">
            <v>Kabupaten Temanggung</v>
          </cell>
        </row>
        <row r="236">
          <cell r="B236" t="str">
            <v>Kabupaten Wonogiri</v>
          </cell>
        </row>
        <row r="237">
          <cell r="B237" t="str">
            <v>Kabupaten Wonosobo</v>
          </cell>
        </row>
        <row r="238">
          <cell r="B238" t="str">
            <v>Kota Magelang</v>
          </cell>
        </row>
        <row r="239">
          <cell r="B239" t="str">
            <v>Kota Pekalongan</v>
          </cell>
        </row>
        <row r="240">
          <cell r="B240" t="str">
            <v>Kota Salatiga</v>
          </cell>
        </row>
        <row r="241">
          <cell r="B241" t="str">
            <v>Kota Semarang</v>
          </cell>
        </row>
        <row r="242">
          <cell r="B242" t="str">
            <v>Kota Surakarta</v>
          </cell>
        </row>
        <row r="243">
          <cell r="B243" t="str">
            <v>Kota Tegal</v>
          </cell>
        </row>
        <row r="244">
          <cell r="B244" t="str">
            <v>Provinsi Jawa Timur</v>
          </cell>
        </row>
        <row r="245">
          <cell r="B245" t="str">
            <v>Kabupaten Bangkalan</v>
          </cell>
        </row>
        <row r="246">
          <cell r="B246" t="str">
            <v>Kabupaten Banyuwangi</v>
          </cell>
        </row>
        <row r="247">
          <cell r="B247" t="str">
            <v>Kabupaten Blitar</v>
          </cell>
        </row>
        <row r="248">
          <cell r="B248" t="str">
            <v>Kabupaten Bojonegoro</v>
          </cell>
        </row>
        <row r="249">
          <cell r="B249" t="str">
            <v>Kabupaten Bondowoso</v>
          </cell>
        </row>
        <row r="250">
          <cell r="B250" t="str">
            <v>Kabupaten Gresik</v>
          </cell>
        </row>
        <row r="251">
          <cell r="B251" t="str">
            <v>Kabupaten Jember</v>
          </cell>
        </row>
        <row r="252">
          <cell r="B252" t="str">
            <v>Kabupaten Jombang</v>
          </cell>
        </row>
        <row r="253">
          <cell r="B253" t="str">
            <v>Kabupaten Kediri</v>
          </cell>
        </row>
        <row r="254">
          <cell r="B254" t="str">
            <v>Kabupaten Lamongan</v>
          </cell>
        </row>
        <row r="255">
          <cell r="B255" t="str">
            <v>Kabupaten Lumajang</v>
          </cell>
        </row>
        <row r="256">
          <cell r="B256" t="str">
            <v>Kabupaten Madiun</v>
          </cell>
        </row>
        <row r="257">
          <cell r="B257" t="str">
            <v>Kabupaten Magetan</v>
          </cell>
        </row>
        <row r="258">
          <cell r="B258" t="str">
            <v>Kabupaten Malang</v>
          </cell>
        </row>
        <row r="259">
          <cell r="B259" t="str">
            <v>Kabupaten Mojokerto</v>
          </cell>
        </row>
        <row r="260">
          <cell r="B260" t="str">
            <v>Kabupaten Nganjuk</v>
          </cell>
        </row>
        <row r="261">
          <cell r="B261" t="str">
            <v>Kabupaten Ngawi</v>
          </cell>
        </row>
        <row r="262">
          <cell r="B262" t="str">
            <v>Kabupaten Pacitan</v>
          </cell>
        </row>
        <row r="263">
          <cell r="B263" t="str">
            <v>Kabupaten Pamekasan</v>
          </cell>
        </row>
        <row r="264">
          <cell r="B264" t="str">
            <v>Kabupaten Pasuruan</v>
          </cell>
        </row>
        <row r="265">
          <cell r="B265" t="str">
            <v>Kabupaten Ponorogo</v>
          </cell>
        </row>
        <row r="266">
          <cell r="B266" t="str">
            <v>Kabupaten Probolinggo</v>
          </cell>
        </row>
        <row r="267">
          <cell r="B267" t="str">
            <v>Kabupaten Sampang</v>
          </cell>
        </row>
        <row r="268">
          <cell r="B268" t="str">
            <v>Kabupaten Sidoarjo</v>
          </cell>
        </row>
        <row r="269">
          <cell r="B269" t="str">
            <v>Kabupaten Situbondo</v>
          </cell>
        </row>
        <row r="270">
          <cell r="B270" t="str">
            <v>Kabupaten Sumenep</v>
          </cell>
        </row>
        <row r="271">
          <cell r="B271" t="str">
            <v>Kabupaten Trenggalek</v>
          </cell>
        </row>
        <row r="272">
          <cell r="B272" t="str">
            <v>Kabupaten Tuban</v>
          </cell>
        </row>
        <row r="273">
          <cell r="B273" t="str">
            <v>Kabupaten Tulungagung</v>
          </cell>
        </row>
        <row r="274">
          <cell r="B274" t="str">
            <v>Kota Batu</v>
          </cell>
        </row>
        <row r="275">
          <cell r="B275" t="str">
            <v>Kota Blitar</v>
          </cell>
        </row>
        <row r="276">
          <cell r="B276" t="str">
            <v>Kota Kediri</v>
          </cell>
        </row>
        <row r="277">
          <cell r="B277" t="str">
            <v>Kota Madiun</v>
          </cell>
        </row>
        <row r="278">
          <cell r="B278" t="str">
            <v>Kota Malang</v>
          </cell>
        </row>
        <row r="279">
          <cell r="B279" t="str">
            <v>Kota Mojokerto</v>
          </cell>
        </row>
        <row r="280">
          <cell r="B280" t="str">
            <v>Kota Pasuruan</v>
          </cell>
        </row>
        <row r="281">
          <cell r="B281" t="str">
            <v>Kota Probolinggo</v>
          </cell>
        </row>
        <row r="282">
          <cell r="B282" t="str">
            <v>Kota Surabaya</v>
          </cell>
        </row>
        <row r="283">
          <cell r="B283" t="str">
            <v>Provinsi D.I. Yogyakarta</v>
          </cell>
        </row>
        <row r="284">
          <cell r="B284" t="str">
            <v>Kabupaten Bantul</v>
          </cell>
        </row>
        <row r="285">
          <cell r="B285" t="str">
            <v>Kabupaten Gunung Kidul</v>
          </cell>
        </row>
        <row r="286">
          <cell r="B286" t="str">
            <v>Kabupaten Kulon Progo</v>
          </cell>
        </row>
        <row r="287">
          <cell r="B287" t="str">
            <v>Kabupaten Sleman</v>
          </cell>
        </row>
        <row r="288">
          <cell r="B288" t="str">
            <v>Kota Yogyakarta</v>
          </cell>
        </row>
        <row r="289">
          <cell r="B289" t="str">
            <v>Provinsi Bali</v>
          </cell>
        </row>
        <row r="290">
          <cell r="B290" t="str">
            <v>Kabupaten Badung</v>
          </cell>
        </row>
        <row r="291">
          <cell r="B291" t="str">
            <v>Kabupaten Bangli</v>
          </cell>
        </row>
        <row r="292">
          <cell r="B292" t="str">
            <v>Kabupaten Buleleng</v>
          </cell>
        </row>
        <row r="293">
          <cell r="B293" t="str">
            <v>Kabupaten Gianyar</v>
          </cell>
        </row>
        <row r="294">
          <cell r="B294" t="str">
            <v>Kabupaten Jembrana</v>
          </cell>
        </row>
        <row r="295">
          <cell r="B295" t="str">
            <v>Kabupaten Karangasem</v>
          </cell>
        </row>
        <row r="296">
          <cell r="B296" t="str">
            <v>Kabupaten Klungkung</v>
          </cell>
        </row>
        <row r="297">
          <cell r="B297" t="str">
            <v>Kabupaten Tabanan</v>
          </cell>
        </row>
        <row r="298">
          <cell r="B298" t="str">
            <v>Kota Denpasar</v>
          </cell>
        </row>
        <row r="299">
          <cell r="B299" t="str">
            <v>Provinsi Nusa Tenggara Barat</v>
          </cell>
        </row>
        <row r="300">
          <cell r="B300" t="str">
            <v>Kabupaten Bima</v>
          </cell>
        </row>
        <row r="301">
          <cell r="B301" t="str">
            <v>Kabupaten Dompu</v>
          </cell>
        </row>
        <row r="302">
          <cell r="B302" t="str">
            <v>Kabupaten Lombok Barat</v>
          </cell>
        </row>
        <row r="303">
          <cell r="B303" t="str">
            <v>Kabupaten Lombok Tengah</v>
          </cell>
        </row>
        <row r="304">
          <cell r="B304" t="str">
            <v>Kabupaten Lombok Timur</v>
          </cell>
        </row>
        <row r="305">
          <cell r="B305" t="str">
            <v>Kabupaten Lombok Utara</v>
          </cell>
        </row>
        <row r="306">
          <cell r="B306" t="str">
            <v>Kabupaten Sumbawa</v>
          </cell>
        </row>
        <row r="307">
          <cell r="B307" t="str">
            <v>Kabupaten Sumbawa Barat</v>
          </cell>
        </row>
        <row r="308">
          <cell r="B308" t="str">
            <v>Kota Bima</v>
          </cell>
        </row>
        <row r="309">
          <cell r="B309" t="str">
            <v>Kota Mataram</v>
          </cell>
        </row>
        <row r="310">
          <cell r="B310" t="str">
            <v>Provinsi Nusa Tenggara Timur</v>
          </cell>
        </row>
        <row r="311">
          <cell r="B311" t="str">
            <v>Kabupaten Alor</v>
          </cell>
        </row>
        <row r="312">
          <cell r="B312" t="str">
            <v>Kabupaten Belu</v>
          </cell>
        </row>
        <row r="313">
          <cell r="B313" t="str">
            <v>Kabupaten Ende</v>
          </cell>
        </row>
        <row r="314">
          <cell r="B314" t="str">
            <v>Kabupaten Flores Timur</v>
          </cell>
        </row>
        <row r="315">
          <cell r="B315" t="str">
            <v>Kabupaten Kupang</v>
          </cell>
        </row>
        <row r="316">
          <cell r="B316" t="str">
            <v>Kabupaten Lembata</v>
          </cell>
        </row>
        <row r="317">
          <cell r="B317" t="str">
            <v>Kabupaten Manggarai</v>
          </cell>
        </row>
        <row r="318">
          <cell r="B318" t="str">
            <v>Kabupaten Manggarai Barat</v>
          </cell>
        </row>
        <row r="319">
          <cell r="B319" t="str">
            <v>Kabupaten Manggarai Timur</v>
          </cell>
        </row>
        <row r="320">
          <cell r="B320" t="str">
            <v>Kabupaten Ngada</v>
          </cell>
        </row>
        <row r="321">
          <cell r="B321" t="str">
            <v>Kabupaten Nagekeo</v>
          </cell>
        </row>
        <row r="322">
          <cell r="B322" t="str">
            <v>Kabupaten Rote Ndao</v>
          </cell>
        </row>
        <row r="323">
          <cell r="B323" t="str">
            <v>Kabupaten Sabu Raijua</v>
          </cell>
        </row>
        <row r="324">
          <cell r="B324" t="str">
            <v>Kabupaten Sikka</v>
          </cell>
        </row>
        <row r="325">
          <cell r="B325" t="str">
            <v>Kabupaten Sumba Barat</v>
          </cell>
        </row>
        <row r="326">
          <cell r="B326" t="str">
            <v>Kabupaten Sumba Barat Daya</v>
          </cell>
        </row>
        <row r="327">
          <cell r="B327" t="str">
            <v>Kabupaten Sumba Tengah</v>
          </cell>
        </row>
        <row r="328">
          <cell r="B328" t="str">
            <v>Kabupaten Sumba Timur</v>
          </cell>
        </row>
        <row r="329">
          <cell r="B329" t="str">
            <v>Kabupaten Timor Tengah Selatan</v>
          </cell>
        </row>
        <row r="330">
          <cell r="B330" t="str">
            <v>Kabupaten Timor Tengah Utara</v>
          </cell>
        </row>
        <row r="331">
          <cell r="B331" t="str">
            <v>Kota Kupang</v>
          </cell>
        </row>
        <row r="332">
          <cell r="B332" t="str">
            <v>Provinsi Kalimantan Barat</v>
          </cell>
        </row>
        <row r="333">
          <cell r="B333" t="str">
            <v>Kabupaten Bengkayang</v>
          </cell>
        </row>
        <row r="334">
          <cell r="B334" t="str">
            <v>Kabupaten Kapuas Hulu</v>
          </cell>
        </row>
        <row r="335">
          <cell r="B335" t="str">
            <v>Kabupaten Kayong Utara</v>
          </cell>
        </row>
        <row r="336">
          <cell r="B336" t="str">
            <v>Kabupaten Ketapang</v>
          </cell>
        </row>
        <row r="337">
          <cell r="B337" t="str">
            <v>Kabupaten Kubu Raya</v>
          </cell>
        </row>
        <row r="338">
          <cell r="B338" t="str">
            <v>Kabupaten Landak</v>
          </cell>
        </row>
        <row r="339">
          <cell r="B339" t="str">
            <v>Kabupaten Melawi</v>
          </cell>
        </row>
        <row r="340">
          <cell r="B340" t="str">
            <v>Kabupaten Pontianak</v>
          </cell>
        </row>
        <row r="341">
          <cell r="B341" t="str">
            <v>Kabupaten Sambas</v>
          </cell>
        </row>
        <row r="342">
          <cell r="B342" t="str">
            <v>Kabupaten Sanggau</v>
          </cell>
        </row>
        <row r="343">
          <cell r="B343" t="str">
            <v>Kabupaten Sekadau</v>
          </cell>
        </row>
        <row r="344">
          <cell r="B344" t="str">
            <v>Kabupaten Sintang</v>
          </cell>
        </row>
        <row r="345">
          <cell r="B345" t="str">
            <v>Kota Pontianak</v>
          </cell>
        </row>
        <row r="346">
          <cell r="B346" t="str">
            <v>Kota Singkawang</v>
          </cell>
        </row>
        <row r="347">
          <cell r="B347" t="str">
            <v>Provinsi Kalimantan Selatan</v>
          </cell>
        </row>
        <row r="348">
          <cell r="B348" t="str">
            <v>Kabupaten Banjar</v>
          </cell>
        </row>
        <row r="349">
          <cell r="B349" t="str">
            <v>Kabupaten Barito Kuala</v>
          </cell>
        </row>
        <row r="350">
          <cell r="B350" t="str">
            <v>Kabupaten Hulu Sungai Selatan</v>
          </cell>
        </row>
        <row r="351">
          <cell r="B351" t="str">
            <v>Kabupaten Hulu Sungai Tengah</v>
          </cell>
        </row>
        <row r="352">
          <cell r="B352" t="str">
            <v>Kabupaten Hulu Sungai Utara</v>
          </cell>
        </row>
        <row r="353">
          <cell r="B353" t="str">
            <v>Kabupaten Kotabaru</v>
          </cell>
        </row>
        <row r="354">
          <cell r="B354" t="str">
            <v>Kabupaten Tabalong</v>
          </cell>
        </row>
        <row r="355">
          <cell r="B355" t="str">
            <v>Kabupaten Tanah Bumbu</v>
          </cell>
        </row>
        <row r="356">
          <cell r="B356" t="str">
            <v>Kabupaten Tanah Laut</v>
          </cell>
        </row>
        <row r="357">
          <cell r="B357" t="str">
            <v>Kabupaten Tapin</v>
          </cell>
        </row>
        <row r="358">
          <cell r="B358" t="str">
            <v>Kota Banjarbaru</v>
          </cell>
        </row>
        <row r="359">
          <cell r="B359" t="str">
            <v>Kota Banjarmasin</v>
          </cell>
        </row>
        <row r="360">
          <cell r="B360" t="str">
            <v>Kabupaten Balangan</v>
          </cell>
        </row>
        <row r="361">
          <cell r="B361" t="str">
            <v>Provinsi Kalimantan Tengah</v>
          </cell>
        </row>
        <row r="362">
          <cell r="B362" t="str">
            <v>Kabupaten Barito Selatan</v>
          </cell>
        </row>
        <row r="363">
          <cell r="B363" t="str">
            <v>Kabupaten Barito Timur</v>
          </cell>
        </row>
        <row r="364">
          <cell r="B364" t="str">
            <v>Kabupaten Barito Utara</v>
          </cell>
        </row>
        <row r="365">
          <cell r="B365" t="str">
            <v>Kabupaten Gunung Mas</v>
          </cell>
        </row>
        <row r="366">
          <cell r="B366" t="str">
            <v>Kabupaten Kapuas</v>
          </cell>
        </row>
        <row r="367">
          <cell r="B367" t="str">
            <v>Kabupaten Katingan</v>
          </cell>
        </row>
        <row r="368">
          <cell r="B368" t="str">
            <v>Kabupaten Kotawaringin Barat</v>
          </cell>
        </row>
        <row r="369">
          <cell r="B369" t="str">
            <v>Kabupaten Kotawaringin Timur</v>
          </cell>
        </row>
        <row r="370">
          <cell r="B370" t="str">
            <v>Kabupaten Lamandau</v>
          </cell>
        </row>
        <row r="371">
          <cell r="B371" t="str">
            <v>Kabupaten Murung Raya</v>
          </cell>
        </row>
        <row r="372">
          <cell r="B372" t="str">
            <v>Kabupaten Pulang Pisau</v>
          </cell>
        </row>
        <row r="373">
          <cell r="B373" t="str">
            <v>Kabupaten Sukamara</v>
          </cell>
        </row>
        <row r="374">
          <cell r="B374" t="str">
            <v>Kabupaten Seruyan</v>
          </cell>
        </row>
        <row r="375">
          <cell r="B375" t="str">
            <v>Kota Palangka Raya</v>
          </cell>
        </row>
        <row r="376">
          <cell r="B376" t="str">
            <v>Provinsi Kalimantan Timur</v>
          </cell>
        </row>
        <row r="377">
          <cell r="B377" t="str">
            <v>Kabupaten Berau</v>
          </cell>
        </row>
        <row r="378">
          <cell r="B378" t="str">
            <v>Kabupaten Kutai Barat</v>
          </cell>
        </row>
        <row r="379">
          <cell r="B379" t="str">
            <v>Kabupaten Kutai Kartanegara</v>
          </cell>
        </row>
        <row r="380">
          <cell r="B380" t="str">
            <v>Kabupaten Kutai Timur</v>
          </cell>
        </row>
        <row r="381">
          <cell r="B381" t="str">
            <v>Kabupaten Paser</v>
          </cell>
        </row>
        <row r="382">
          <cell r="B382" t="str">
            <v>Kabupaten Penajam Paser Utara</v>
          </cell>
        </row>
        <row r="383">
          <cell r="B383" t="str">
            <v>Kota Balikpapan</v>
          </cell>
        </row>
        <row r="384">
          <cell r="B384" t="str">
            <v>Kota Bontang</v>
          </cell>
        </row>
        <row r="385">
          <cell r="B385" t="str">
            <v>Kota Samarinda</v>
          </cell>
        </row>
        <row r="386">
          <cell r="B386" t="str">
            <v>Kabupaten Bulungan</v>
          </cell>
        </row>
        <row r="387">
          <cell r="B387" t="str">
            <v>Kabupaten Malinau</v>
          </cell>
        </row>
        <row r="388">
          <cell r="B388" t="str">
            <v>Kabupaten Nunukan</v>
          </cell>
        </row>
        <row r="389">
          <cell r="B389" t="str">
            <v>Kabupaten Tana Tidung</v>
          </cell>
        </row>
        <row r="390">
          <cell r="B390" t="str">
            <v>Kota Tarakan</v>
          </cell>
        </row>
        <row r="391">
          <cell r="B391" t="str">
            <v>Provinsi Gorontalo</v>
          </cell>
        </row>
        <row r="392">
          <cell r="B392" t="str">
            <v>Kabupaten Boalemo</v>
          </cell>
        </row>
        <row r="393">
          <cell r="B393" t="str">
            <v>Kabupaten Bone Bolango</v>
          </cell>
        </row>
        <row r="394">
          <cell r="B394" t="str">
            <v>Kabupaten Gorontalo</v>
          </cell>
        </row>
        <row r="395">
          <cell r="B395" t="str">
            <v>Kabupaten Gorontalo Utara</v>
          </cell>
        </row>
        <row r="396">
          <cell r="B396" t="str">
            <v>Kabupaten Pohuwato</v>
          </cell>
        </row>
        <row r="397">
          <cell r="B397" t="str">
            <v>Kota Gorontalo</v>
          </cell>
        </row>
        <row r="398">
          <cell r="B398" t="str">
            <v>Provinsi Sulawesi Selatan</v>
          </cell>
        </row>
        <row r="399">
          <cell r="B399" t="str">
            <v>Kabupaten Bantaeng</v>
          </cell>
        </row>
        <row r="400">
          <cell r="B400" t="str">
            <v>Kabupaten Barru</v>
          </cell>
        </row>
        <row r="401">
          <cell r="B401" t="str">
            <v>Kabupaten Bone</v>
          </cell>
        </row>
        <row r="402">
          <cell r="B402" t="str">
            <v>Kabupaten Bulukumba</v>
          </cell>
        </row>
        <row r="403">
          <cell r="B403" t="str">
            <v>Kabupaten Enrekang</v>
          </cell>
        </row>
        <row r="404">
          <cell r="B404" t="str">
            <v>Kabupaten Gowa</v>
          </cell>
        </row>
        <row r="405">
          <cell r="B405" t="str">
            <v>Kabupaten Jeneponto</v>
          </cell>
        </row>
        <row r="406">
          <cell r="B406" t="str">
            <v>Kabupaten Kepulauan Selayar</v>
          </cell>
        </row>
        <row r="407">
          <cell r="B407" t="str">
            <v>Kabupaten Luwu</v>
          </cell>
        </row>
        <row r="408">
          <cell r="B408" t="str">
            <v>Kabupaten Luwu Timur</v>
          </cell>
        </row>
        <row r="409">
          <cell r="B409" t="str">
            <v>Kabupaten Luwu Utara</v>
          </cell>
        </row>
        <row r="410">
          <cell r="B410" t="str">
            <v>Kabupaten Maros</v>
          </cell>
        </row>
        <row r="411">
          <cell r="B411" t="str">
            <v>Kabupaten Pangkajene dan Kepulauan</v>
          </cell>
        </row>
        <row r="412">
          <cell r="B412" t="str">
            <v>Kabupaten Pinrang</v>
          </cell>
        </row>
        <row r="413">
          <cell r="B413" t="str">
            <v>Kabupaten Sidenreng Rappang</v>
          </cell>
        </row>
        <row r="414">
          <cell r="B414" t="str">
            <v>Kabupaten Sinjai</v>
          </cell>
        </row>
        <row r="415">
          <cell r="B415" t="str">
            <v>Kabupaten Soppeng</v>
          </cell>
        </row>
        <row r="416">
          <cell r="B416" t="str">
            <v>Kabupaten Takalar</v>
          </cell>
        </row>
        <row r="417">
          <cell r="B417" t="str">
            <v>Kabupaten Tana Toraja</v>
          </cell>
        </row>
        <row r="418">
          <cell r="B418" t="str">
            <v>Kabupaten Toraja Utara</v>
          </cell>
        </row>
        <row r="419">
          <cell r="B419" t="str">
            <v>Kabupaten Wajo</v>
          </cell>
        </row>
        <row r="420">
          <cell r="B420" t="str">
            <v>Kota Makassar</v>
          </cell>
        </row>
        <row r="421">
          <cell r="B421" t="str">
            <v>Kota Palopo</v>
          </cell>
        </row>
        <row r="422">
          <cell r="B422" t="str">
            <v>Kota Parepare</v>
          </cell>
        </row>
        <row r="423">
          <cell r="B423" t="str">
            <v>Provinsi Sulawesi Tenggara</v>
          </cell>
        </row>
        <row r="424">
          <cell r="B424" t="str">
            <v>Kabupaten Bombana</v>
          </cell>
        </row>
        <row r="425">
          <cell r="B425" t="str">
            <v>Kabupaten Buton</v>
          </cell>
        </row>
        <row r="426">
          <cell r="B426" t="str">
            <v>Kabupaten Buton Utara</v>
          </cell>
        </row>
        <row r="427">
          <cell r="B427" t="str">
            <v>Kabupaten Kolaka</v>
          </cell>
        </row>
        <row r="428">
          <cell r="B428" t="str">
            <v>Kabupaten Kolaka Utara</v>
          </cell>
        </row>
        <row r="429">
          <cell r="B429" t="str">
            <v>Kabupaten Konawe</v>
          </cell>
        </row>
        <row r="430">
          <cell r="B430" t="str">
            <v>Kabupaten Konawe Selatan</v>
          </cell>
        </row>
        <row r="431">
          <cell r="B431" t="str">
            <v>Kabupaten Konawe Utara</v>
          </cell>
        </row>
        <row r="432">
          <cell r="B432" t="str">
            <v>Kabupaten Muna</v>
          </cell>
        </row>
        <row r="433">
          <cell r="B433" t="str">
            <v>Kabupaten Wakatobi</v>
          </cell>
        </row>
        <row r="434">
          <cell r="B434" t="str">
            <v>Kota Bau-Bau</v>
          </cell>
        </row>
        <row r="435">
          <cell r="B435" t="str">
            <v>Kota Kendari</v>
          </cell>
        </row>
        <row r="436">
          <cell r="B436" t="str">
            <v>Provinsi Sulawesi Tengah</v>
          </cell>
        </row>
        <row r="437">
          <cell r="B437" t="str">
            <v>Kabupaten Banggai</v>
          </cell>
        </row>
        <row r="438">
          <cell r="B438" t="str">
            <v>Kabupaten Banggai Kepulauan</v>
          </cell>
        </row>
        <row r="439">
          <cell r="B439" t="str">
            <v>Kabupaten Buol</v>
          </cell>
        </row>
        <row r="440">
          <cell r="B440" t="str">
            <v>Kabupaten Donggala</v>
          </cell>
        </row>
        <row r="441">
          <cell r="B441" t="str">
            <v>Kabupaten Morowali</v>
          </cell>
        </row>
        <row r="442">
          <cell r="B442" t="str">
            <v>Kabupaten Parigi Moutong</v>
          </cell>
        </row>
        <row r="443">
          <cell r="B443" t="str">
            <v>Kabupaten Poso</v>
          </cell>
        </row>
        <row r="444">
          <cell r="B444" t="str">
            <v>Kabupaten Tojo Una-Una</v>
          </cell>
        </row>
        <row r="445">
          <cell r="B445" t="str">
            <v>Kabupaten Toli-Toli</v>
          </cell>
        </row>
        <row r="446">
          <cell r="B446" t="str">
            <v>Kabupaten Sigi</v>
          </cell>
        </row>
        <row r="447">
          <cell r="B447" t="str">
            <v>Kota Palu</v>
          </cell>
        </row>
        <row r="448">
          <cell r="B448" t="str">
            <v>Provinsi Sulawesi Utara</v>
          </cell>
        </row>
        <row r="449">
          <cell r="B449" t="str">
            <v>Kabupaten Bolaang Mongondow</v>
          </cell>
        </row>
        <row r="450">
          <cell r="B450" t="str">
            <v>Kabupaten Bolaang Mongondow Selatan</v>
          </cell>
        </row>
        <row r="451">
          <cell r="B451" t="str">
            <v>Kabupaten Bolaang Mongondow Timur</v>
          </cell>
        </row>
        <row r="452">
          <cell r="B452" t="str">
            <v>Kabupaten Bolaang Mongondow Utara</v>
          </cell>
        </row>
        <row r="453">
          <cell r="B453" t="str">
            <v>Kabupaten Kepulauan Sangihe</v>
          </cell>
        </row>
        <row r="454">
          <cell r="B454" t="str">
            <v>Kabupaten Kepulauan Siau Tagulandang Biaro</v>
          </cell>
        </row>
        <row r="455">
          <cell r="B455" t="str">
            <v>Kabupaten Kepulauan Talaud</v>
          </cell>
        </row>
        <row r="456">
          <cell r="B456" t="str">
            <v>Kabupaten Minahasa</v>
          </cell>
        </row>
        <row r="457">
          <cell r="B457" t="str">
            <v>Kabupaten Minahasa Selatan</v>
          </cell>
        </row>
        <row r="458">
          <cell r="B458" t="str">
            <v>Kabupaten Minahasa Tenggara</v>
          </cell>
        </row>
        <row r="459">
          <cell r="B459" t="str">
            <v>Kabupaten Minahasa Utara</v>
          </cell>
        </row>
        <row r="460">
          <cell r="B460" t="str">
            <v>Kota Bitung</v>
          </cell>
        </row>
        <row r="461">
          <cell r="B461" t="str">
            <v>Kota Kotamobagu</v>
          </cell>
        </row>
        <row r="462">
          <cell r="B462" t="str">
            <v>Kota Manado</v>
          </cell>
        </row>
        <row r="463">
          <cell r="B463" t="str">
            <v>Kota Tomohon</v>
          </cell>
        </row>
        <row r="464">
          <cell r="B464" t="str">
            <v>Provinsi Sulawesi Barat</v>
          </cell>
        </row>
        <row r="465">
          <cell r="B465" t="str">
            <v>Kabupaten Majene</v>
          </cell>
        </row>
        <row r="466">
          <cell r="B466" t="str">
            <v>Kabupaten Mamasa</v>
          </cell>
        </row>
        <row r="467">
          <cell r="B467" t="str">
            <v>Kabupaten Mamuju</v>
          </cell>
        </row>
        <row r="468">
          <cell r="B468" t="str">
            <v>Kabupaten Mamuju Utara</v>
          </cell>
        </row>
        <row r="469">
          <cell r="B469" t="str">
            <v>Kabupaten Polewali Mandar</v>
          </cell>
        </row>
        <row r="470">
          <cell r="B470" t="str">
            <v>Provinsi Maluku</v>
          </cell>
        </row>
        <row r="471">
          <cell r="B471" t="str">
            <v>Kabupaten Buru</v>
          </cell>
        </row>
        <row r="472">
          <cell r="B472" t="str">
            <v>Kabupaten Buru Selatan</v>
          </cell>
        </row>
        <row r="473">
          <cell r="B473" t="str">
            <v>Kabupaten Kepulauan Aru</v>
          </cell>
        </row>
        <row r="474">
          <cell r="B474" t="str">
            <v>Kabupaten Maluku Barat Daya</v>
          </cell>
        </row>
        <row r="475">
          <cell r="B475" t="str">
            <v>Kabupaten Maluku Tengah</v>
          </cell>
        </row>
        <row r="476">
          <cell r="B476" t="str">
            <v>Kabupaten Maluku Tenggara</v>
          </cell>
        </row>
        <row r="477">
          <cell r="B477" t="str">
            <v>Kabupaten Maluku Tenggara Barat</v>
          </cell>
        </row>
        <row r="478">
          <cell r="B478" t="str">
            <v>Kabupaten Seram Bagian Barat</v>
          </cell>
        </row>
        <row r="479">
          <cell r="B479" t="str">
            <v>Kabupaten Seram Bagian Timur</v>
          </cell>
        </row>
        <row r="480">
          <cell r="B480" t="str">
            <v>Kota Ambon</v>
          </cell>
        </row>
        <row r="481">
          <cell r="B481" t="str">
            <v>Kota Tual</v>
          </cell>
        </row>
        <row r="482">
          <cell r="B482" t="str">
            <v>Provinsi Maluku Utara</v>
          </cell>
        </row>
        <row r="483">
          <cell r="B483" t="str">
            <v>Kabupaten Halmahera Barat</v>
          </cell>
        </row>
        <row r="484">
          <cell r="B484" t="str">
            <v>Kabupaten Halmahera Tengah</v>
          </cell>
        </row>
        <row r="485">
          <cell r="B485" t="str">
            <v>Kabupaten Halmahera Utara</v>
          </cell>
        </row>
        <row r="486">
          <cell r="B486" t="str">
            <v>Kabupaten Halmahera Selatan</v>
          </cell>
        </row>
        <row r="487">
          <cell r="B487" t="str">
            <v>Kabupaten Kepulauan Sula</v>
          </cell>
        </row>
        <row r="488">
          <cell r="B488" t="str">
            <v>Kabupaten Halmahera Timur</v>
          </cell>
        </row>
        <row r="489">
          <cell r="B489" t="str">
            <v>Kabupaten Pulau Morotai</v>
          </cell>
        </row>
        <row r="490">
          <cell r="B490" t="str">
            <v>Kota Ternate</v>
          </cell>
        </row>
        <row r="491">
          <cell r="B491" t="str">
            <v>Kota Tidore Kepulauan</v>
          </cell>
        </row>
        <row r="492">
          <cell r="B492" t="str">
            <v>Provinsi Papua</v>
          </cell>
        </row>
        <row r="493">
          <cell r="B493" t="str">
            <v>Kabupaten Asmat</v>
          </cell>
        </row>
        <row r="494">
          <cell r="B494" t="str">
            <v>Kabupaten Biak Numfor</v>
          </cell>
        </row>
        <row r="495">
          <cell r="B495" t="str">
            <v>Kabupaten Boven Digoel</v>
          </cell>
        </row>
        <row r="496">
          <cell r="B496" t="str">
            <v>Kabupaten Deiyai</v>
          </cell>
        </row>
        <row r="497">
          <cell r="B497" t="str">
            <v>Kabupaten Dogiyai</v>
          </cell>
        </row>
        <row r="498">
          <cell r="B498" t="str">
            <v>Kabupaten Intan Jaya</v>
          </cell>
        </row>
        <row r="499">
          <cell r="B499" t="str">
            <v>Kabupaten Jayapura</v>
          </cell>
        </row>
        <row r="500">
          <cell r="B500" t="str">
            <v>Kabupaten Jayawijaya</v>
          </cell>
        </row>
        <row r="501">
          <cell r="B501" t="str">
            <v>Kabupaten Keerom</v>
          </cell>
        </row>
        <row r="502">
          <cell r="B502" t="str">
            <v>Kabupaten Kepulauan Yapen</v>
          </cell>
        </row>
        <row r="503">
          <cell r="B503" t="str">
            <v>Kabupaten Lanny Jaya</v>
          </cell>
        </row>
        <row r="504">
          <cell r="B504" t="str">
            <v>Kabupaten Mamberamo Raya</v>
          </cell>
        </row>
        <row r="505">
          <cell r="B505" t="str">
            <v>Kabupaten Mamberamo Tengah</v>
          </cell>
        </row>
        <row r="506">
          <cell r="B506" t="str">
            <v>Kabupaten Mappi</v>
          </cell>
        </row>
        <row r="507">
          <cell r="B507" t="str">
            <v>Kabupaten Merauke</v>
          </cell>
        </row>
        <row r="508">
          <cell r="B508" t="str">
            <v>Kabupaten Mimika</v>
          </cell>
        </row>
        <row r="509">
          <cell r="B509" t="str">
            <v>Kabupaten Nabire</v>
          </cell>
        </row>
        <row r="510">
          <cell r="B510" t="str">
            <v>Kabupaten Nduga</v>
          </cell>
        </row>
        <row r="511">
          <cell r="B511" t="str">
            <v>Kabupaten Paniai</v>
          </cell>
        </row>
        <row r="512">
          <cell r="B512" t="str">
            <v>Kabupaten Pegunungan Bintang</v>
          </cell>
        </row>
        <row r="513">
          <cell r="B513" t="str">
            <v>Kabupaten Puncak</v>
          </cell>
        </row>
        <row r="514">
          <cell r="B514" t="str">
            <v>Kabupaten Puncak Jaya</v>
          </cell>
        </row>
        <row r="515">
          <cell r="B515" t="str">
            <v>Kabupaten Sarmi</v>
          </cell>
        </row>
        <row r="516">
          <cell r="B516" t="str">
            <v>Kabupaten Supiori</v>
          </cell>
        </row>
        <row r="517">
          <cell r="B517" t="str">
            <v>Kabupaten Tolikara</v>
          </cell>
        </row>
        <row r="518">
          <cell r="B518" t="str">
            <v>Kabupaten Waropen</v>
          </cell>
        </row>
        <row r="519">
          <cell r="B519" t="str">
            <v>Kabupaten Yahukimo</v>
          </cell>
        </row>
        <row r="520">
          <cell r="B520" t="str">
            <v>Kabupaten Yalimo</v>
          </cell>
        </row>
        <row r="521">
          <cell r="B521" t="str">
            <v>Kota Jayapura</v>
          </cell>
        </row>
        <row r="522">
          <cell r="B522" t="str">
            <v>Provinsi Papua Barat</v>
          </cell>
        </row>
        <row r="523">
          <cell r="B523" t="str">
            <v>Kabupaten Fakfak</v>
          </cell>
        </row>
        <row r="524">
          <cell r="B524" t="str">
            <v>Kabupaten Kaimana</v>
          </cell>
        </row>
        <row r="525">
          <cell r="B525" t="str">
            <v>Kabupaten Manokwari</v>
          </cell>
        </row>
        <row r="526">
          <cell r="B526" t="str">
            <v>Kabupaten Maybrat</v>
          </cell>
        </row>
        <row r="527">
          <cell r="B527" t="str">
            <v>Kabupaten Raja Ampat</v>
          </cell>
        </row>
        <row r="528">
          <cell r="B528" t="str">
            <v>Kabupaten Sorong</v>
          </cell>
        </row>
        <row r="529">
          <cell r="B529" t="str">
            <v>Kabupaten Sorong Selatan</v>
          </cell>
        </row>
        <row r="530">
          <cell r="B530" t="str">
            <v>Kabupaten Tambrauw</v>
          </cell>
        </row>
        <row r="531">
          <cell r="B531" t="str">
            <v>Kabupaten Teluk Bintuni</v>
          </cell>
        </row>
        <row r="532">
          <cell r="B532" t="str">
            <v>Kabupaten Teluk Wondama</v>
          </cell>
        </row>
        <row r="533">
          <cell r="B533" t="str">
            <v>Kota Sorong</v>
          </cell>
        </row>
        <row r="534">
          <cell r="B534" t="str">
            <v>Kabupaten Manokwari Selatan</v>
          </cell>
        </row>
        <row r="535">
          <cell r="B535" t="str">
            <v>Kabupaten Pegunungan Arfak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Monev"/>
      <sheetName val="SIM"/>
      <sheetName val="Peningkt."/>
      <sheetName val="Data Base"/>
      <sheetName val="Rekap Monev"/>
      <sheetName val="Rekap Sim"/>
      <sheetName val="Rekap Data Base"/>
      <sheetName val="Rekap Peningkatan"/>
      <sheetName val="Rekap"/>
      <sheetName val="Struktur Pg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nal Pener Kas"/>
      <sheetName val="dbase"/>
      <sheetName val="Setwan"/>
      <sheetName val="Pertanian"/>
      <sheetName val="BPMPD"/>
      <sheetName val="BKBPP"/>
      <sheetName val="Diskop"/>
      <sheetName val="BtLyr"/>
      <sheetName val="Gnr"/>
      <sheetName val="Rekap"/>
      <sheetName val="Neraca Saldo"/>
    </sheetNames>
    <sheetDataSet>
      <sheetData sheetId="0"/>
      <sheetData sheetId="1">
        <row r="4">
          <cell r="J4" t="str">
            <v>1.02020000</v>
          </cell>
          <cell r="K4" t="str">
            <v>Belanja Tidak Langsung</v>
          </cell>
        </row>
        <row r="5">
          <cell r="J5" t="str">
            <v>1.02020102</v>
          </cell>
          <cell r="K5" t="str">
            <v>Penyediaan jasa komunikasi; sumber daya air dan listrik</v>
          </cell>
        </row>
        <row r="6">
          <cell r="J6" t="str">
            <v>1.02020106</v>
          </cell>
          <cell r="K6" t="str">
            <v>Penyediaan Jasa Pemeliharaan Dan Perizinan Kendaraan Dinas / Oprasional</v>
          </cell>
        </row>
        <row r="7">
          <cell r="J7" t="str">
            <v>1.02020107</v>
          </cell>
          <cell r="K7" t="str">
            <v>Penyediaan Jasa Administrasi Keuangan</v>
          </cell>
        </row>
        <row r="8">
          <cell r="J8" t="str">
            <v>1.02020110</v>
          </cell>
          <cell r="K8" t="str">
            <v>Penyediaan Alat Tulis Kantor</v>
          </cell>
        </row>
        <row r="9">
          <cell r="J9" t="str">
            <v>1.02020111</v>
          </cell>
          <cell r="K9" t="str">
            <v>Penyediaan Barang Cetakan &amp; Penggandaan</v>
          </cell>
        </row>
        <row r="10">
          <cell r="J10" t="str">
            <v>1.02020112</v>
          </cell>
          <cell r="K10" t="str">
            <v>Penyediaan Komponen Instalasi Listrik/Penerangan Bangunan Kantor</v>
          </cell>
        </row>
        <row r="11">
          <cell r="J11" t="str">
            <v>1.02020113</v>
          </cell>
          <cell r="K11" t="str">
            <v>Penyediaan Peralatan &amp; Perlengkapan Kantor</v>
          </cell>
        </row>
        <row r="12">
          <cell r="J12" t="str">
            <v>1.02020116</v>
          </cell>
          <cell r="K12" t="str">
            <v>Penyediaan Bahan Logistik Kantor</v>
          </cell>
        </row>
        <row r="13">
          <cell r="J13" t="str">
            <v>1.02020118</v>
          </cell>
          <cell r="K13" t="str">
            <v>Rapat-rapat Koordinasi &amp; Konsultasi Kedalam / Luar Daerah</v>
          </cell>
        </row>
        <row r="14">
          <cell r="J14" t="str">
            <v>1.02020119</v>
          </cell>
          <cell r="K14" t="str">
            <v>Penyediaan Jasa Tenaga Kerja Administrasi/Teknik Perkantoran</v>
          </cell>
        </row>
        <row r="15">
          <cell r="J15" t="str">
            <v>1.02020203</v>
          </cell>
          <cell r="K15" t="str">
            <v>Pembangunan Gedung Kantor</v>
          </cell>
        </row>
        <row r="16">
          <cell r="J16" t="str">
            <v>1.02020222</v>
          </cell>
          <cell r="K16" t="str">
            <v>Pemeliharaan Rutin / Berkala Gedung Kantor</v>
          </cell>
        </row>
        <row r="17">
          <cell r="J17" t="str">
            <v>1.02020224</v>
          </cell>
          <cell r="K17" t="str">
            <v>Pemeliharaan Rutin/Berkala Kendaraan Dinas/Oprasional</v>
          </cell>
        </row>
        <row r="18">
          <cell r="J18" t="str">
            <v>1.02021503</v>
          </cell>
          <cell r="K18" t="str">
            <v>Peningkatan Keterjangkauan Harga Obat Dan Perbekalan Kesehatan Terutama Untuk Penduduk Miskin</v>
          </cell>
        </row>
        <row r="19">
          <cell r="J19" t="str">
            <v>1.02021901</v>
          </cell>
          <cell r="K19" t="str">
            <v>Pengembangan Media Promosi &amp; Informasi Sadar Hidup Sehat</v>
          </cell>
        </row>
        <row r="20">
          <cell r="J20" t="str">
            <v>1.02022604</v>
          </cell>
          <cell r="K20" t="str">
            <v>Penambahan Ruang Inap Rumah Sakit (VVIP, VIP, KLS I, II, III)</v>
          </cell>
        </row>
        <row r="21">
          <cell r="J21" t="str">
            <v>1.02022619</v>
          </cell>
          <cell r="K21" t="str">
            <v>Pengadaan Obat-Obatan Rumah Sakit</v>
          </cell>
        </row>
        <row r="22">
          <cell r="J22" t="str">
            <v>1.02022621</v>
          </cell>
          <cell r="K22" t="str">
            <v>Penambahan Meubelair Rumah Sakit</v>
          </cell>
        </row>
        <row r="23">
          <cell r="J23" t="str">
            <v>1.02022623</v>
          </cell>
          <cell r="K23" t="str">
            <v>Pengadaan Bahan - Bahan Logistik Rumah Sakit</v>
          </cell>
        </row>
        <row r="24">
          <cell r="J24" t="str">
            <v>1.02022624</v>
          </cell>
          <cell r="K24" t="str">
            <v>Pengadaan Pencetakan Administrasi Dan Surat Menyurat Rumah Sakit</v>
          </cell>
        </row>
        <row r="25">
          <cell r="J25" t="str">
            <v>1.02022713</v>
          </cell>
          <cell r="K25" t="str">
            <v>Pemeliharaan Rutin/Berkala Ruang Rontgen</v>
          </cell>
        </row>
        <row r="26">
          <cell r="J26" t="str">
            <v>1.02022714</v>
          </cell>
          <cell r="K26" t="str">
            <v>Pemeliharaan Rutin/Berkala Ruang Laboratorium Rumah Sakit</v>
          </cell>
        </row>
        <row r="27">
          <cell r="J27" t="str">
            <v>1.02022716</v>
          </cell>
          <cell r="K27" t="str">
            <v>Pemeliharaan Rutin/Berkala Instalasi Pengolahan Limbah Rumah Sakit</v>
          </cell>
        </row>
        <row r="28">
          <cell r="J28" t="str">
            <v>1.02022722</v>
          </cell>
          <cell r="K28" t="str">
            <v>Operasional &amp; Pemeliharaan Rumah Sakit</v>
          </cell>
        </row>
        <row r="29">
          <cell r="J29" t="str">
            <v>0003</v>
          </cell>
          <cell r="K29" t="str">
            <v>BUKU BESAR NERACA</v>
          </cell>
        </row>
        <row r="53">
          <cell r="J53" t="str">
            <v>5110101</v>
          </cell>
          <cell r="K53" t="str">
            <v>Gaji Pokok PNS / Uang Reprentasi</v>
          </cell>
        </row>
        <row r="54">
          <cell r="J54" t="str">
            <v>5110102</v>
          </cell>
          <cell r="K54" t="str">
            <v>Tunjangan Keluarga</v>
          </cell>
        </row>
        <row r="55">
          <cell r="J55" t="str">
            <v>5110103</v>
          </cell>
          <cell r="K55" t="str">
            <v>Tunjangan Jabatan</v>
          </cell>
        </row>
        <row r="56">
          <cell r="J56" t="str">
            <v>5110104</v>
          </cell>
          <cell r="K56" t="str">
            <v>Tunjangan Fungsional</v>
          </cell>
        </row>
        <row r="57">
          <cell r="J57" t="str">
            <v>5110105</v>
          </cell>
          <cell r="K57" t="str">
            <v>Tunjangan Fungsional Umum</v>
          </cell>
        </row>
        <row r="58">
          <cell r="J58" t="str">
            <v>5110106</v>
          </cell>
          <cell r="K58" t="str">
            <v>Tunjangan Beras</v>
          </cell>
        </row>
        <row r="59">
          <cell r="J59" t="str">
            <v>5110107</v>
          </cell>
          <cell r="K59" t="str">
            <v>Tunjangan PPh / Tunjangan Khusus</v>
          </cell>
        </row>
        <row r="60">
          <cell r="J60" t="str">
            <v>5110108</v>
          </cell>
          <cell r="K60" t="str">
            <v>Pembulatan Gaji</v>
          </cell>
        </row>
        <row r="61">
          <cell r="J61" t="str">
            <v>5110201</v>
          </cell>
          <cell r="K61" t="str">
            <v>Tambahan Penghasilan Berdasarkan Beban Kerja</v>
          </cell>
        </row>
        <row r="62">
          <cell r="J62" t="str">
            <v>5110204</v>
          </cell>
          <cell r="K62" t="str">
            <v>Tambahan Penghasilan Berdasarkan Kelengkaan Profesi</v>
          </cell>
        </row>
        <row r="63">
          <cell r="J63" t="str">
            <v>5220301</v>
          </cell>
          <cell r="K63" t="str">
            <v>Belanja Telepon</v>
          </cell>
        </row>
        <row r="64">
          <cell r="J64" t="str">
            <v>5220302</v>
          </cell>
          <cell r="K64" t="str">
            <v>Belanja Air</v>
          </cell>
        </row>
        <row r="65">
          <cell r="J65" t="str">
            <v>5220303</v>
          </cell>
          <cell r="K65" t="str">
            <v>Belanja Listrik</v>
          </cell>
        </row>
        <row r="66">
          <cell r="J66" t="str">
            <v>5220306</v>
          </cell>
          <cell r="K66" t="str">
            <v>Belanja Kawat/Faksimili/Internet/HT/Rik</v>
          </cell>
        </row>
        <row r="67">
          <cell r="J67" t="str">
            <v>5220501</v>
          </cell>
          <cell r="K67" t="str">
            <v>Belanja Jasa Service</v>
          </cell>
        </row>
        <row r="68">
          <cell r="J68" t="str">
            <v>5220502</v>
          </cell>
          <cell r="K68" t="str">
            <v>Belanja Penggantian Suku Cadang</v>
          </cell>
        </row>
        <row r="69">
          <cell r="J69" t="str">
            <v>5220503</v>
          </cell>
          <cell r="K69" t="str">
            <v>Belanja Bahan Bakar Minyak/Gas Dan Plumas</v>
          </cell>
        </row>
        <row r="70">
          <cell r="J70" t="str">
            <v>5220504</v>
          </cell>
          <cell r="K70" t="str">
            <v>Belanja Jasa KIR</v>
          </cell>
        </row>
        <row r="71">
          <cell r="J71" t="str">
            <v>5220505</v>
          </cell>
          <cell r="K71" t="str">
            <v>Belanja Surat Tanda Nomor Kendaraan</v>
          </cell>
        </row>
        <row r="72">
          <cell r="J72" t="str">
            <v>5210101</v>
          </cell>
          <cell r="K72" t="str">
            <v>Honorarium Panitia Pelaksana Kegiatan</v>
          </cell>
        </row>
        <row r="73">
          <cell r="J73" t="str">
            <v>5210203</v>
          </cell>
          <cell r="K73" t="str">
            <v>Honorarium Tim/Panitia</v>
          </cell>
        </row>
        <row r="74">
          <cell r="J74" t="str">
            <v>5210102</v>
          </cell>
          <cell r="K74" t="str">
            <v>Honorarium Tim Pengadaan Barang Dan Jasa (PPK, Pejabat/Panitia Pengadaan Barang Dan Jasa)</v>
          </cell>
        </row>
        <row r="75">
          <cell r="J75" t="str">
            <v>5210103</v>
          </cell>
          <cell r="K75" t="str">
            <v>Honorarium Tim Pemeriksa/Penerima Barang</v>
          </cell>
        </row>
        <row r="76">
          <cell r="J76" t="str">
            <v>5220101</v>
          </cell>
          <cell r="K76" t="str">
            <v>Belanja Alat Tulis Kantor</v>
          </cell>
        </row>
        <row r="77">
          <cell r="J77" t="str">
            <v>5220102</v>
          </cell>
          <cell r="K77" t="str">
            <v>Belanja Dokumen/Administrasi Tender</v>
          </cell>
        </row>
        <row r="78">
          <cell r="J78" t="str">
            <v>5210102</v>
          </cell>
          <cell r="K78" t="str">
            <v>Honorarium Tim Pengadaan Barang Dan Jasa (PPK, Pejabat/Panitia Pengadaan Barang Dan Jasa)</v>
          </cell>
        </row>
        <row r="79">
          <cell r="J79" t="str">
            <v>5210103</v>
          </cell>
          <cell r="K79" t="str">
            <v>Honorarium Tim Pemeriksa/Penerima Barang</v>
          </cell>
        </row>
        <row r="80">
          <cell r="J80" t="str">
            <v>5220102</v>
          </cell>
          <cell r="K80" t="str">
            <v>Belanja Dokumen/Administrasi Tender</v>
          </cell>
        </row>
        <row r="81">
          <cell r="J81" t="str">
            <v>5220601</v>
          </cell>
          <cell r="K81" t="str">
            <v xml:space="preserve">Belanja Cetak </v>
          </cell>
        </row>
        <row r="82">
          <cell r="J82" t="str">
            <v>5220103</v>
          </cell>
          <cell r="K82" t="str">
            <v>Belanja Alat Liistrik &amp; Elektronik (Lampu Pijar, Batteray Kering)</v>
          </cell>
        </row>
        <row r="83">
          <cell r="J83" t="str">
            <v>5231202</v>
          </cell>
          <cell r="K83" t="str">
            <v>Belanja Modal Pengadaan Komputer/PC</v>
          </cell>
        </row>
        <row r="84">
          <cell r="J84" t="str">
            <v>5231203</v>
          </cell>
          <cell r="K84" t="str">
            <v>Belanja Modal Pengadaan Komputer Note Book</v>
          </cell>
        </row>
        <row r="85">
          <cell r="J85" t="str">
            <v>5231208</v>
          </cell>
          <cell r="K85" t="str">
            <v>Belanja Modal Pengadaan UPS Stabilizer</v>
          </cell>
        </row>
        <row r="86">
          <cell r="J86" t="str">
            <v>5231209</v>
          </cell>
          <cell r="K86" t="str">
            <v>Belanja Modal Pengadaan Kelengkapan Komputer (Flasdisk, Mouse, Keyboard, Hardisk, Speaker)</v>
          </cell>
        </row>
        <row r="87">
          <cell r="J87" t="str">
            <v>5231603</v>
          </cell>
          <cell r="K87" t="str">
            <v>Belanja Modal Pengadaan Proyektor</v>
          </cell>
        </row>
        <row r="88">
          <cell r="J88" t="str">
            <v>5210203</v>
          </cell>
          <cell r="K88" t="str">
            <v>Honorarium Tim/Panitia</v>
          </cell>
        </row>
        <row r="89">
          <cell r="J89" t="str">
            <v>5220106</v>
          </cell>
          <cell r="K89" t="str">
            <v>Belanja Bahan Bakar Minyak/Gas</v>
          </cell>
        </row>
        <row r="90">
          <cell r="J90" t="str">
            <v>5220108</v>
          </cell>
          <cell r="K90" t="str">
            <v>Belanja Pengisian Tabung Gas</v>
          </cell>
        </row>
        <row r="91">
          <cell r="J91" t="str">
            <v>5221502</v>
          </cell>
          <cell r="K91" t="str">
            <v>Belanja Perjalanan Dinas Luar Daerah</v>
          </cell>
        </row>
        <row r="92">
          <cell r="J92" t="str">
            <v>5210201</v>
          </cell>
          <cell r="K92" t="str">
            <v>Honorarium Tenaga Ahli/Instruktur/Narasumber/Moderator/Notulen</v>
          </cell>
        </row>
        <row r="93">
          <cell r="J93" t="str">
            <v>5210202</v>
          </cell>
          <cell r="K93" t="str">
            <v>Honorarium Pegawai Honorer/Tidak Tetap</v>
          </cell>
        </row>
        <row r="94">
          <cell r="J94" t="str">
            <v>5220302</v>
          </cell>
          <cell r="K94" t="str">
            <v>Uang Lembur Non PNS</v>
          </cell>
        </row>
        <row r="95">
          <cell r="J95" t="str">
            <v>5222102</v>
          </cell>
          <cell r="K95" t="str">
            <v>Belanja Jasa Konsultan Perencanaan</v>
          </cell>
        </row>
        <row r="96">
          <cell r="J96" t="str">
            <v>5222103</v>
          </cell>
          <cell r="K96" t="str">
            <v>Belanja Konsultan Pengawas</v>
          </cell>
        </row>
        <row r="97">
          <cell r="J97" t="str">
            <v>5232601</v>
          </cell>
          <cell r="K97" t="str">
            <v>Belanja Modal Pengadaan Konstruksi/Pembelian Gedung Kantor</v>
          </cell>
        </row>
        <row r="98">
          <cell r="J98" t="str">
            <v>5222003</v>
          </cell>
          <cell r="K98" t="str">
            <v>Belanja Pemeliharaan Gedung /Kantor</v>
          </cell>
        </row>
        <row r="99">
          <cell r="J99" t="str">
            <v>5220501</v>
          </cell>
          <cell r="K99" t="str">
            <v>Belanja Jasa Service</v>
          </cell>
        </row>
        <row r="100">
          <cell r="J100" t="str">
            <v>5220502</v>
          </cell>
          <cell r="K100" t="str">
            <v>Belanja Penggantian Suku Cadang</v>
          </cell>
        </row>
        <row r="101">
          <cell r="J101" t="str">
            <v>5220503</v>
          </cell>
          <cell r="K101" t="str">
            <v>Belanja Bahan Bakar Minyak/Gas Dan Plumas</v>
          </cell>
        </row>
        <row r="102">
          <cell r="J102" t="str">
            <v>5220505</v>
          </cell>
          <cell r="K102" t="str">
            <v>Belanja Surat Tanda Nomor Kendaraan</v>
          </cell>
        </row>
        <row r="103">
          <cell r="J103" t="str">
            <v>5210102</v>
          </cell>
          <cell r="K103" t="str">
            <v>Honorarium Tim Pengadaan Barang Dan Jasa (PPK, Pejabat/Panitia Pengadaan Barang Dan Jasa)</v>
          </cell>
        </row>
        <row r="104">
          <cell r="J104" t="str">
            <v>5210103</v>
          </cell>
          <cell r="K104" t="str">
            <v>Honorarium Tim Pemeriksa/Penerima Barang</v>
          </cell>
        </row>
        <row r="105">
          <cell r="J105" t="str">
            <v>5220204</v>
          </cell>
          <cell r="K105" t="str">
            <v>Belanja Bahan Obat - Obatan</v>
          </cell>
        </row>
        <row r="106">
          <cell r="J106" t="str">
            <v>5220207</v>
          </cell>
          <cell r="K106" t="str">
            <v>Bahan - bahan Kontrasepsi</v>
          </cell>
        </row>
        <row r="107">
          <cell r="J107" t="str">
            <v>5232613</v>
          </cell>
          <cell r="K107" t="str">
            <v>Belanja Modal Pengadaan Baliho/Billboard/Papan Reklame</v>
          </cell>
        </row>
        <row r="108">
          <cell r="J108" t="str">
            <v>5222102</v>
          </cell>
          <cell r="K108" t="str">
            <v>Belanja Jasa Konsultan Perencanaan</v>
          </cell>
        </row>
        <row r="109">
          <cell r="J109" t="str">
            <v>5222103</v>
          </cell>
          <cell r="K109" t="str">
            <v>Belanja Jasa Konsultan Pengawasan</v>
          </cell>
        </row>
        <row r="110">
          <cell r="J110" t="str">
            <v>5231916</v>
          </cell>
          <cell r="K110" t="str">
            <v>Belanja Modal Pengadaan Alat Kesehatan Medis &amp; Non Medis</v>
          </cell>
        </row>
        <row r="111">
          <cell r="J111" t="str">
            <v>5232601</v>
          </cell>
          <cell r="K111" t="str">
            <v>Belanja Modal Pengadaan Konstruksi/Pembelian Gedung Kantor</v>
          </cell>
        </row>
        <row r="112">
          <cell r="J112" t="str">
            <v>5210102</v>
          </cell>
          <cell r="K112" t="str">
            <v>Honorarium Tim Pengadaan Barang Dan Jasa (PPK, Pejabat/Panitia Pengadaan Barang Dan Jasa)</v>
          </cell>
        </row>
        <row r="113">
          <cell r="J113" t="str">
            <v>5210103</v>
          </cell>
          <cell r="K113" t="str">
            <v>Honorarium Tim Pemeriksa/Penerima Barang</v>
          </cell>
        </row>
        <row r="114">
          <cell r="J114" t="str">
            <v>5220204</v>
          </cell>
          <cell r="K114" t="str">
            <v>Belanja Bahan Obata - obatan</v>
          </cell>
        </row>
        <row r="115">
          <cell r="J115" t="str">
            <v>5231316</v>
          </cell>
          <cell r="K115" t="str">
            <v>Belanja Modal Pengadaan Meja Kerja</v>
          </cell>
        </row>
        <row r="116">
          <cell r="J116" t="str">
            <v>5231301</v>
          </cell>
          <cell r="K116" t="str">
            <v>Belanja Modal Pengadaan Kursi Kerja</v>
          </cell>
        </row>
        <row r="117">
          <cell r="J117" t="str">
            <v>5210102</v>
          </cell>
          <cell r="K117" t="str">
            <v>Honorarium Tim Pengadaan Barang Dan Jasa (PPK, Pejabat/Panitia Pengadaan Barang Dan Jasa)</v>
          </cell>
        </row>
        <row r="118">
          <cell r="J118" t="str">
            <v>5210103</v>
          </cell>
          <cell r="K118" t="str">
            <v>Honorarium Tim Pemeriksa/Penerima Barang</v>
          </cell>
        </row>
        <row r="119">
          <cell r="J119" t="str">
            <v>5220105</v>
          </cell>
          <cell r="K119" t="str">
            <v>Belanja Peralatan Kebersihan Dan Bahan Pembersih</v>
          </cell>
        </row>
        <row r="120">
          <cell r="J120" t="str">
            <v>5220204</v>
          </cell>
          <cell r="K120" t="str">
            <v>Belanja Bahan Obat - Obatan</v>
          </cell>
        </row>
        <row r="121">
          <cell r="J121" t="str">
            <v>5220205</v>
          </cell>
          <cell r="K121" t="str">
            <v>Belanja Bahan Kimia</v>
          </cell>
        </row>
        <row r="122">
          <cell r="J122" t="str">
            <v>5220602</v>
          </cell>
          <cell r="K122" t="str">
            <v>Belanja Penggandaan</v>
          </cell>
        </row>
        <row r="123">
          <cell r="J123" t="str">
            <v>5222004</v>
          </cell>
          <cell r="K123" t="str">
            <v>Belanja Pemeliharaan Peralatan Gedung Kantor</v>
          </cell>
        </row>
        <row r="124">
          <cell r="J124" t="str">
            <v>5222004</v>
          </cell>
          <cell r="K124" t="str">
            <v>Belanja Pemeliharaan Peralatan Gedung Kantor</v>
          </cell>
        </row>
        <row r="125">
          <cell r="J125" t="str">
            <v>5222004</v>
          </cell>
          <cell r="K125" t="str">
            <v>Belanja Pemeliharaan Peralatan Gedung Kantor</v>
          </cell>
        </row>
        <row r="126">
          <cell r="J126" t="str">
            <v>5222004</v>
          </cell>
          <cell r="K126" t="str">
            <v>Belanja Sewa Rumah Jabatan/Rumah Dinas</v>
          </cell>
        </row>
        <row r="127">
          <cell r="J127" t="str">
            <v/>
          </cell>
        </row>
        <row r="128">
          <cell r="J128" t="str">
            <v/>
          </cell>
        </row>
        <row r="129">
          <cell r="J129" t="str">
            <v/>
          </cell>
        </row>
        <row r="130">
          <cell r="J130" t="str">
            <v/>
          </cell>
        </row>
        <row r="131">
          <cell r="J131" t="str">
            <v/>
          </cell>
        </row>
        <row r="132">
          <cell r="J132" t="str">
            <v/>
          </cell>
        </row>
        <row r="133">
          <cell r="J133" t="str">
            <v/>
          </cell>
        </row>
        <row r="134">
          <cell r="J134" t="str">
            <v/>
          </cell>
        </row>
        <row r="135">
          <cell r="J135" t="str">
            <v/>
          </cell>
        </row>
        <row r="136">
          <cell r="J136" t="str">
            <v/>
          </cell>
        </row>
        <row r="137">
          <cell r="J137" t="str">
            <v/>
          </cell>
        </row>
        <row r="138">
          <cell r="J138" t="str">
            <v/>
          </cell>
        </row>
        <row r="139">
          <cell r="J139" t="str">
            <v/>
          </cell>
        </row>
        <row r="140">
          <cell r="J140" t="str">
            <v/>
          </cell>
        </row>
        <row r="141">
          <cell r="J141" t="str">
            <v/>
          </cell>
        </row>
        <row r="188">
          <cell r="J188" t="str">
            <v>1110201</v>
          </cell>
          <cell r="K188" t="str">
            <v>Kas di Bendahara Penerimaan</v>
          </cell>
        </row>
        <row r="189">
          <cell r="J189" t="str">
            <v>1110301</v>
          </cell>
          <cell r="K189" t="str">
            <v>Kas di Bendahara Pengeluaran</v>
          </cell>
        </row>
        <row r="190">
          <cell r="J190" t="str">
            <v>1110101</v>
          </cell>
          <cell r="K190" t="str">
            <v>R/K Kas di Kas Daerah</v>
          </cell>
        </row>
        <row r="191">
          <cell r="J191" t="str">
            <v>111A0101</v>
          </cell>
          <cell r="K191" t="str">
            <v>R/K Kas di Kas Daerah / DAU</v>
          </cell>
          <cell r="M191" t="str">
            <v>111A0101</v>
          </cell>
          <cell r="N191" t="str">
            <v>a.a</v>
          </cell>
        </row>
        <row r="192">
          <cell r="J192" t="str">
            <v>2110101</v>
          </cell>
          <cell r="K192" t="str">
            <v>Utang Taspen</v>
          </cell>
        </row>
        <row r="193">
          <cell r="J193" t="str">
            <v>2110201</v>
          </cell>
          <cell r="K193" t="str">
            <v>Utang Askes</v>
          </cell>
        </row>
        <row r="194">
          <cell r="J194" t="str">
            <v>2110301</v>
          </cell>
          <cell r="K194" t="str">
            <v>Utang PPh Pusat</v>
          </cell>
        </row>
        <row r="195">
          <cell r="J195" t="str">
            <v>211D02</v>
          </cell>
          <cell r="K195" t="str">
            <v>Utang PPh Psl 21</v>
          </cell>
        </row>
        <row r="196">
          <cell r="J196" t="str">
            <v>211D03</v>
          </cell>
          <cell r="K196" t="str">
            <v>Utang PPh Psl 22</v>
          </cell>
        </row>
        <row r="197">
          <cell r="J197" t="str">
            <v>211D04</v>
          </cell>
          <cell r="K197" t="str">
            <v>Utang PPh Psl 23</v>
          </cell>
        </row>
        <row r="198">
          <cell r="J198" t="str">
            <v>211D01</v>
          </cell>
          <cell r="K198" t="str">
            <v>Utang  PPN Pusat</v>
          </cell>
        </row>
        <row r="199">
          <cell r="J199" t="str">
            <v>2110501</v>
          </cell>
          <cell r="K199" t="str">
            <v>Utang Taperum</v>
          </cell>
        </row>
        <row r="200">
          <cell r="K200" t="str">
            <v xml:space="preserve">Utang Perhitungan Pihak Ketiga Lainnya  </v>
          </cell>
        </row>
        <row r="201">
          <cell r="J201" t="str">
            <v>2110601</v>
          </cell>
          <cell r="K201" t="str">
            <v>IWP</v>
          </cell>
          <cell r="M201" t="str">
            <v>2110601</v>
          </cell>
          <cell r="N201" t="str">
            <v>a.b</v>
          </cell>
        </row>
        <row r="202">
          <cell r="J202" t="str">
            <v>2110501</v>
          </cell>
          <cell r="K202" t="str">
            <v>TAPERUM</v>
          </cell>
          <cell r="M202" t="str">
            <v>2110501</v>
          </cell>
          <cell r="N202" t="str">
            <v>a.c</v>
          </cell>
        </row>
        <row r="203">
          <cell r="J203" t="str">
            <v>2110301</v>
          </cell>
          <cell r="K203" t="str">
            <v>PPH</v>
          </cell>
          <cell r="M203" t="str">
            <v>2110301</v>
          </cell>
          <cell r="N203" t="str">
            <v>a.d</v>
          </cell>
        </row>
        <row r="204">
          <cell r="J204" t="str">
            <v>2110603</v>
          </cell>
          <cell r="K204" t="str">
            <v>Kelebihan Pembayaran</v>
          </cell>
          <cell r="M204" t="str">
            <v>2110603</v>
          </cell>
          <cell r="N204" t="str">
            <v>a.e</v>
          </cell>
        </row>
        <row r="205">
          <cell r="J205" t="str">
            <v>2110602</v>
          </cell>
          <cell r="K205" t="str">
            <v>KPR BTN</v>
          </cell>
          <cell r="M205" t="str">
            <v>2110602</v>
          </cell>
          <cell r="N205" t="str">
            <v>a.f</v>
          </cell>
        </row>
        <row r="208">
          <cell r="K208" t="str">
            <v>BELANJA PEGAWAI</v>
          </cell>
        </row>
        <row r="209">
          <cell r="K209" t="str">
            <v>BELANJA BARANG</v>
          </cell>
        </row>
        <row r="210">
          <cell r="K210" t="str">
            <v>BELANJA MODAL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nal Pener Kas"/>
      <sheetName val="dbase"/>
      <sheetName val="Setwan"/>
      <sheetName val="Pertanian"/>
      <sheetName val="BPMPD"/>
      <sheetName val="BKBPP"/>
      <sheetName val="Diskop"/>
      <sheetName val="BtLyr"/>
      <sheetName val="Gnr"/>
      <sheetName val="Rekap"/>
      <sheetName val="Neraca Saldo"/>
    </sheetNames>
    <sheetDataSet>
      <sheetData sheetId="0"/>
      <sheetData sheetId="1">
        <row r="4">
          <cell r="J4" t="str">
            <v>1.02020000</v>
          </cell>
          <cell r="K4" t="str">
            <v>Belanja Tidak Langsung</v>
          </cell>
        </row>
        <row r="5">
          <cell r="J5" t="str">
            <v>1.02020102</v>
          </cell>
          <cell r="K5" t="str">
            <v>Penyediaan jasa komunikasi; sumber daya air dan listrik</v>
          </cell>
        </row>
        <row r="6">
          <cell r="J6" t="str">
            <v>1.02020106</v>
          </cell>
          <cell r="K6" t="str">
            <v>Penyediaan Jasa Pemeliharaan Dan Perizinan Kendaraan Dinas / Oprasional</v>
          </cell>
        </row>
        <row r="7">
          <cell r="J7" t="str">
            <v>1.02020107</v>
          </cell>
          <cell r="K7" t="str">
            <v>Penyediaan Jasa Administrasi Keuangan</v>
          </cell>
        </row>
        <row r="8">
          <cell r="J8" t="str">
            <v>1.02020110</v>
          </cell>
          <cell r="K8" t="str">
            <v>Penyediaan Alat Tulis Kantor</v>
          </cell>
        </row>
        <row r="9">
          <cell r="J9" t="str">
            <v>1.02020111</v>
          </cell>
          <cell r="K9" t="str">
            <v>Penyediaan Barang Cetakan &amp; Penggandaan</v>
          </cell>
        </row>
        <row r="10">
          <cell r="J10" t="str">
            <v>1.02020112</v>
          </cell>
          <cell r="K10" t="str">
            <v>Penyediaan Komponen Instalasi Listrik/Penerangan Bangunan Kantor</v>
          </cell>
        </row>
        <row r="11">
          <cell r="J11" t="str">
            <v>1.02020113</v>
          </cell>
          <cell r="K11" t="str">
            <v>Penyediaan Peralatan &amp; Perlengkapan Kantor</v>
          </cell>
        </row>
        <row r="12">
          <cell r="J12" t="str">
            <v>1.02020116</v>
          </cell>
          <cell r="K12" t="str">
            <v>Penyediaan Bahan Logistik Kantor</v>
          </cell>
        </row>
        <row r="13">
          <cell r="J13" t="str">
            <v>1.02020118</v>
          </cell>
          <cell r="K13" t="str">
            <v>Rapat-rapat Koordinasi &amp; Konsultasi Kedalam / Luar Daerah</v>
          </cell>
        </row>
        <row r="14">
          <cell r="J14" t="str">
            <v>1.02020119</v>
          </cell>
          <cell r="K14" t="str">
            <v>Penyediaan Jasa Tenaga Kerja Administrasi/Teknik Perkantoran</v>
          </cell>
        </row>
        <row r="15">
          <cell r="J15" t="str">
            <v>1.02020203</v>
          </cell>
          <cell r="K15" t="str">
            <v>Pembangunan Gedung Kantor</v>
          </cell>
        </row>
        <row r="16">
          <cell r="J16" t="str">
            <v>1.02020222</v>
          </cell>
          <cell r="K16" t="str">
            <v>Pemeliharaan Rutin / Berkala Gedung Kantor</v>
          </cell>
        </row>
        <row r="17">
          <cell r="J17" t="str">
            <v>1.02020224</v>
          </cell>
          <cell r="K17" t="str">
            <v>Pemeliharaan Rutin/Berkala Kendaraan Dinas/Oprasional</v>
          </cell>
        </row>
        <row r="18">
          <cell r="J18" t="str">
            <v>1.02021503</v>
          </cell>
          <cell r="K18" t="str">
            <v>Peningkatan Keterjangkauan Harga Obat Dan Perbekalan Kesehatan Terutama Untuk Penduduk Miskin</v>
          </cell>
        </row>
        <row r="19">
          <cell r="J19" t="str">
            <v>1.02021901</v>
          </cell>
          <cell r="K19" t="str">
            <v>Pengembangan Media Promosi &amp; Informasi Sadar Hidup Sehat</v>
          </cell>
        </row>
        <row r="20">
          <cell r="J20" t="str">
            <v>1.02022604</v>
          </cell>
          <cell r="K20" t="str">
            <v>Penambahan Ruang Inap Rumah Sakit (VVIP, VIP, KLS I, II, III)</v>
          </cell>
        </row>
        <row r="21">
          <cell r="J21" t="str">
            <v>1.02022619</v>
          </cell>
          <cell r="K21" t="str">
            <v>Pengadaan Obat-Obatan Rumah Sakit</v>
          </cell>
        </row>
        <row r="22">
          <cell r="J22" t="str">
            <v>1.02022621</v>
          </cell>
          <cell r="K22" t="str">
            <v>Penambahan Meubelair Rumah Sakit</v>
          </cell>
        </row>
        <row r="23">
          <cell r="J23" t="str">
            <v>1.02022623</v>
          </cell>
          <cell r="K23" t="str">
            <v>Pengadaan Bahan - Bahan Logistik Rumah Sakit</v>
          </cell>
        </row>
        <row r="24">
          <cell r="J24" t="str">
            <v>1.02022624</v>
          </cell>
          <cell r="K24" t="str">
            <v>Pengadaan Pencetakan Administrasi Dan Surat Menyurat Rumah Sakit</v>
          </cell>
        </row>
        <row r="25">
          <cell r="J25" t="str">
            <v>1.02022713</v>
          </cell>
          <cell r="K25" t="str">
            <v>Pemeliharaan Rutin/Berkala Ruang Rontgen</v>
          </cell>
        </row>
        <row r="26">
          <cell r="J26" t="str">
            <v>1.02022714</v>
          </cell>
          <cell r="K26" t="str">
            <v>Pemeliharaan Rutin/Berkala Ruang Laboratorium Rumah Sakit</v>
          </cell>
        </row>
        <row r="27">
          <cell r="J27" t="str">
            <v>1.02022716</v>
          </cell>
          <cell r="K27" t="str">
            <v>Pemeliharaan Rutin/Berkala Instalasi Pengolahan Limbah Rumah Sakit</v>
          </cell>
        </row>
        <row r="28">
          <cell r="J28" t="str">
            <v>1.02022722</v>
          </cell>
          <cell r="K28" t="str">
            <v>Operasional &amp; Pemeliharaan Rumah Sakit</v>
          </cell>
        </row>
        <row r="29">
          <cell r="J29" t="str">
            <v>0003</v>
          </cell>
          <cell r="K29" t="str">
            <v>BUKU BESAR NERACA</v>
          </cell>
        </row>
        <row r="53">
          <cell r="J53" t="str">
            <v>5110101</v>
          </cell>
          <cell r="K53" t="str">
            <v>Gaji Pokok PNS / Uang Reprentasi</v>
          </cell>
        </row>
        <row r="54">
          <cell r="J54" t="str">
            <v>5110102</v>
          </cell>
          <cell r="K54" t="str">
            <v>Tunjangan Keluarga</v>
          </cell>
        </row>
        <row r="55">
          <cell r="J55" t="str">
            <v>5110103</v>
          </cell>
          <cell r="K55" t="str">
            <v>Tunjangan Jabatan</v>
          </cell>
        </row>
        <row r="56">
          <cell r="J56" t="str">
            <v>5110104</v>
          </cell>
          <cell r="K56" t="str">
            <v>Tunjangan Fungsional</v>
          </cell>
        </row>
        <row r="57">
          <cell r="J57" t="str">
            <v>5110105</v>
          </cell>
          <cell r="K57" t="str">
            <v>Tunjangan Fungsional Umum</v>
          </cell>
        </row>
        <row r="58">
          <cell r="J58" t="str">
            <v>5110106</v>
          </cell>
          <cell r="K58" t="str">
            <v>Tunjangan Beras</v>
          </cell>
        </row>
        <row r="59">
          <cell r="J59" t="str">
            <v>5110107</v>
          </cell>
          <cell r="K59" t="str">
            <v>Tunjangan PPh / Tunjangan Khusus</v>
          </cell>
        </row>
        <row r="60">
          <cell r="J60" t="str">
            <v>5110108</v>
          </cell>
          <cell r="K60" t="str">
            <v>Pembulatan Gaji</v>
          </cell>
        </row>
        <row r="61">
          <cell r="J61" t="str">
            <v>5110201</v>
          </cell>
          <cell r="K61" t="str">
            <v>Tambahan Penghasilan Berdasarkan Beban Kerja</v>
          </cell>
        </row>
        <row r="62">
          <cell r="J62" t="str">
            <v>5110204</v>
          </cell>
          <cell r="K62" t="str">
            <v>Tambahan Penghasilan Berdasarkan Kelengkaan Profesi</v>
          </cell>
        </row>
        <row r="63">
          <cell r="J63" t="str">
            <v>5220301</v>
          </cell>
          <cell r="K63" t="str">
            <v>Belanja Telepon</v>
          </cell>
        </row>
        <row r="64">
          <cell r="J64" t="str">
            <v>5220302</v>
          </cell>
          <cell r="K64" t="str">
            <v>Belanja Air</v>
          </cell>
        </row>
        <row r="65">
          <cell r="J65" t="str">
            <v>5220303</v>
          </cell>
          <cell r="K65" t="str">
            <v>Belanja Listrik</v>
          </cell>
        </row>
        <row r="66">
          <cell r="J66" t="str">
            <v>5220306</v>
          </cell>
          <cell r="K66" t="str">
            <v>Belanja Kawat/Faksimili/Internet/HT/Rik</v>
          </cell>
        </row>
        <row r="67">
          <cell r="J67" t="str">
            <v>5220501</v>
          </cell>
          <cell r="K67" t="str">
            <v>Belanja Jasa Service</v>
          </cell>
        </row>
        <row r="68">
          <cell r="J68" t="str">
            <v>5220502</v>
          </cell>
          <cell r="K68" t="str">
            <v>Belanja Penggantian Suku Cadang</v>
          </cell>
        </row>
        <row r="69">
          <cell r="J69" t="str">
            <v>5220503</v>
          </cell>
          <cell r="K69" t="str">
            <v>Belanja Bahan Bakar Minyak/Gas Dan Plumas</v>
          </cell>
        </row>
        <row r="70">
          <cell r="J70" t="str">
            <v>5220504</v>
          </cell>
          <cell r="K70" t="str">
            <v>Belanja Jasa KIR</v>
          </cell>
        </row>
        <row r="71">
          <cell r="J71" t="str">
            <v>5220505</v>
          </cell>
          <cell r="K71" t="str">
            <v>Belanja Surat Tanda Nomor Kendaraan</v>
          </cell>
        </row>
        <row r="72">
          <cell r="J72" t="str">
            <v>5210101</v>
          </cell>
          <cell r="K72" t="str">
            <v>Honorarium Panitia Pelaksana Kegiatan</v>
          </cell>
        </row>
        <row r="73">
          <cell r="J73" t="str">
            <v>5210203</v>
          </cell>
          <cell r="K73" t="str">
            <v>Honorarium Tim/Panitia</v>
          </cell>
        </row>
        <row r="74">
          <cell r="J74" t="str">
            <v>5210102</v>
          </cell>
          <cell r="K74" t="str">
            <v>Honorarium Tim Pengadaan Barang Dan Jasa (PPK, Pejabat/Panitia Pengadaan Barang Dan Jasa)</v>
          </cell>
        </row>
        <row r="75">
          <cell r="J75" t="str">
            <v>5210103</v>
          </cell>
          <cell r="K75" t="str">
            <v>Honorarium Tim Pemeriksa/Penerima Barang</v>
          </cell>
        </row>
        <row r="76">
          <cell r="J76" t="str">
            <v>5220101</v>
          </cell>
          <cell r="K76" t="str">
            <v>Belanja Alat Tulis Kantor</v>
          </cell>
        </row>
        <row r="77">
          <cell r="J77" t="str">
            <v>5220102</v>
          </cell>
          <cell r="K77" t="str">
            <v>Belanja Dokumen/Administrasi Tender</v>
          </cell>
        </row>
        <row r="78">
          <cell r="J78" t="str">
            <v>5210102</v>
          </cell>
          <cell r="K78" t="str">
            <v>Honorarium Tim Pengadaan Barang Dan Jasa (PPK, Pejabat/Panitia Pengadaan Barang Dan Jasa)</v>
          </cell>
        </row>
        <row r="79">
          <cell r="J79" t="str">
            <v>5210103</v>
          </cell>
          <cell r="K79" t="str">
            <v>Honorarium Tim Pemeriksa/Penerima Barang</v>
          </cell>
        </row>
        <row r="80">
          <cell r="J80" t="str">
            <v>5220102</v>
          </cell>
          <cell r="K80" t="str">
            <v>Belanja Dokumen/Administrasi Tender</v>
          </cell>
        </row>
        <row r="81">
          <cell r="J81" t="str">
            <v>5220601</v>
          </cell>
          <cell r="K81" t="str">
            <v xml:space="preserve">Belanja Cetak </v>
          </cell>
        </row>
        <row r="82">
          <cell r="J82" t="str">
            <v>5220103</v>
          </cell>
          <cell r="K82" t="str">
            <v>Belanja Alat Liistrik &amp; Elektronik (Lampu Pijar, Batteray Kering)</v>
          </cell>
        </row>
        <row r="83">
          <cell r="J83" t="str">
            <v>5231202</v>
          </cell>
          <cell r="K83" t="str">
            <v>Belanja Modal Pengadaan Komputer/PC</v>
          </cell>
        </row>
        <row r="84">
          <cell r="J84" t="str">
            <v>5231203</v>
          </cell>
          <cell r="K84" t="str">
            <v>Belanja Modal Pengadaan Komputer Note Book</v>
          </cell>
        </row>
        <row r="85">
          <cell r="J85" t="str">
            <v>5231208</v>
          </cell>
          <cell r="K85" t="str">
            <v>Belanja Modal Pengadaan UPS Stabilizer</v>
          </cell>
        </row>
        <row r="86">
          <cell r="J86" t="str">
            <v>5231209</v>
          </cell>
          <cell r="K86" t="str">
            <v>Belanja Modal Pengadaan Kelengkapan Komputer (Flasdisk, Mouse, Keyboard, Hardisk, Speaker)</v>
          </cell>
        </row>
        <row r="87">
          <cell r="J87" t="str">
            <v>5231603</v>
          </cell>
          <cell r="K87" t="str">
            <v>Belanja Modal Pengadaan Proyektor</v>
          </cell>
        </row>
        <row r="88">
          <cell r="J88" t="str">
            <v>5210203</v>
          </cell>
          <cell r="K88" t="str">
            <v>Honorarium Tim/Panitia</v>
          </cell>
        </row>
        <row r="89">
          <cell r="J89" t="str">
            <v>5220106</v>
          </cell>
          <cell r="K89" t="str">
            <v>Belanja Bahan Bakar Minyak/Gas</v>
          </cell>
        </row>
        <row r="90">
          <cell r="J90" t="str">
            <v>5220108</v>
          </cell>
          <cell r="K90" t="str">
            <v>Belanja Pengisian Tabung Gas</v>
          </cell>
        </row>
        <row r="91">
          <cell r="J91" t="str">
            <v>5221502</v>
          </cell>
          <cell r="K91" t="str">
            <v>Belanja Perjalanan Dinas Luar Daerah</v>
          </cell>
        </row>
        <row r="92">
          <cell r="J92" t="str">
            <v>5210201</v>
          </cell>
          <cell r="K92" t="str">
            <v>Honorarium Tenaga Ahli/Instruktur/Narasumber/Moderator/Notulen</v>
          </cell>
        </row>
        <row r="93">
          <cell r="J93" t="str">
            <v>5210202</v>
          </cell>
          <cell r="K93" t="str">
            <v>Honorarium Pegawai Honorer/Tidak Tetap</v>
          </cell>
        </row>
        <row r="94">
          <cell r="J94" t="str">
            <v>5220302</v>
          </cell>
          <cell r="K94" t="str">
            <v>Uang Lembur Non PNS</v>
          </cell>
        </row>
        <row r="95">
          <cell r="J95" t="str">
            <v>5222102</v>
          </cell>
          <cell r="K95" t="str">
            <v>Belanja Jasa Konsultan Perencanaan</v>
          </cell>
        </row>
        <row r="96">
          <cell r="J96" t="str">
            <v>5222103</v>
          </cell>
          <cell r="K96" t="str">
            <v>Belanja Konsultan Pengawas</v>
          </cell>
        </row>
        <row r="97">
          <cell r="J97" t="str">
            <v>5232601</v>
          </cell>
          <cell r="K97" t="str">
            <v>Belanja Modal Pengadaan Konstruksi/Pembelian Gedung Kantor</v>
          </cell>
        </row>
        <row r="98">
          <cell r="J98" t="str">
            <v>5222003</v>
          </cell>
          <cell r="K98" t="str">
            <v>Belanja Pemeliharaan Gedung /Kantor</v>
          </cell>
        </row>
        <row r="99">
          <cell r="J99" t="str">
            <v>5220501</v>
          </cell>
          <cell r="K99" t="str">
            <v>Belanja Jasa Service</v>
          </cell>
        </row>
        <row r="100">
          <cell r="J100" t="str">
            <v>5220502</v>
          </cell>
          <cell r="K100" t="str">
            <v>Belanja Penggantian Suku Cadang</v>
          </cell>
        </row>
        <row r="101">
          <cell r="J101" t="str">
            <v>5220503</v>
          </cell>
          <cell r="K101" t="str">
            <v>Belanja Bahan Bakar Minyak/Gas Dan Plumas</v>
          </cell>
        </row>
        <row r="102">
          <cell r="J102" t="str">
            <v>5220505</v>
          </cell>
          <cell r="K102" t="str">
            <v>Belanja Surat Tanda Nomor Kendaraan</v>
          </cell>
        </row>
        <row r="103">
          <cell r="J103" t="str">
            <v>5210102</v>
          </cell>
          <cell r="K103" t="str">
            <v>Honorarium Tim Pengadaan Barang Dan Jasa (PPK, Pejabat/Panitia Pengadaan Barang Dan Jasa)</v>
          </cell>
        </row>
        <row r="104">
          <cell r="J104" t="str">
            <v>5210103</v>
          </cell>
          <cell r="K104" t="str">
            <v>Honorarium Tim Pemeriksa/Penerima Barang</v>
          </cell>
        </row>
        <row r="105">
          <cell r="J105" t="str">
            <v>5220204</v>
          </cell>
          <cell r="K105" t="str">
            <v>Belanja Bahan Obat - Obatan</v>
          </cell>
        </row>
        <row r="106">
          <cell r="J106" t="str">
            <v>5220207</v>
          </cell>
          <cell r="K106" t="str">
            <v>Bahan - bahan Kontrasepsi</v>
          </cell>
        </row>
        <row r="107">
          <cell r="J107" t="str">
            <v>5232613</v>
          </cell>
          <cell r="K107" t="str">
            <v>Belanja Modal Pengadaan Baliho/Billboard/Papan Reklame</v>
          </cell>
        </row>
        <row r="108">
          <cell r="J108" t="str">
            <v>5222102</v>
          </cell>
          <cell r="K108" t="str">
            <v>Belanja Jasa Konsultan Perencanaan</v>
          </cell>
        </row>
        <row r="109">
          <cell r="J109" t="str">
            <v>5222103</v>
          </cell>
          <cell r="K109" t="str">
            <v>Belanja Jasa Konsultan Pengawasan</v>
          </cell>
        </row>
        <row r="110">
          <cell r="J110" t="str">
            <v>5231916</v>
          </cell>
          <cell r="K110" t="str">
            <v>Belanja Modal Pengadaan Alat Kesehatan Medis &amp; Non Medis</v>
          </cell>
        </row>
        <row r="111">
          <cell r="J111" t="str">
            <v>5232601</v>
          </cell>
          <cell r="K111" t="str">
            <v>Belanja Modal Pengadaan Konstruksi/Pembelian Gedung Kantor</v>
          </cell>
        </row>
        <row r="112">
          <cell r="J112" t="str">
            <v>5210102</v>
          </cell>
          <cell r="K112" t="str">
            <v>Honorarium Tim Pengadaan Barang Dan Jasa (PPK, Pejabat/Panitia Pengadaan Barang Dan Jasa)</v>
          </cell>
        </row>
        <row r="113">
          <cell r="J113" t="str">
            <v>5210103</v>
          </cell>
          <cell r="K113" t="str">
            <v>Honorarium Tim Pemeriksa/Penerima Barang</v>
          </cell>
        </row>
        <row r="114">
          <cell r="J114" t="str">
            <v>5220204</v>
          </cell>
          <cell r="K114" t="str">
            <v>Belanja Bahan Obata - obatan</v>
          </cell>
        </row>
        <row r="115">
          <cell r="J115" t="str">
            <v>5231316</v>
          </cell>
          <cell r="K115" t="str">
            <v>Belanja Modal Pengadaan Meja Kerja</v>
          </cell>
        </row>
        <row r="116">
          <cell r="J116" t="str">
            <v>5231301</v>
          </cell>
          <cell r="K116" t="str">
            <v>Belanja Modal Pengadaan Kursi Kerja</v>
          </cell>
        </row>
        <row r="117">
          <cell r="J117" t="str">
            <v>5210102</v>
          </cell>
          <cell r="K117" t="str">
            <v>Honorarium Tim Pengadaan Barang Dan Jasa (PPK, Pejabat/Panitia Pengadaan Barang Dan Jasa)</v>
          </cell>
        </row>
        <row r="118">
          <cell r="J118" t="str">
            <v>5210103</v>
          </cell>
          <cell r="K118" t="str">
            <v>Honorarium Tim Pemeriksa/Penerima Barang</v>
          </cell>
        </row>
        <row r="119">
          <cell r="J119" t="str">
            <v>5220105</v>
          </cell>
          <cell r="K119" t="str">
            <v>Belanja Peralatan Kebersihan Dan Bahan Pembersih</v>
          </cell>
        </row>
        <row r="120">
          <cell r="J120" t="str">
            <v>5220204</v>
          </cell>
          <cell r="K120" t="str">
            <v>Belanja Bahan Obat - Obatan</v>
          </cell>
        </row>
        <row r="121">
          <cell r="J121" t="str">
            <v>5220205</v>
          </cell>
          <cell r="K121" t="str">
            <v>Belanja Bahan Kimia</v>
          </cell>
        </row>
        <row r="122">
          <cell r="J122" t="str">
            <v>5220602</v>
          </cell>
          <cell r="K122" t="str">
            <v>Belanja Penggandaan</v>
          </cell>
        </row>
        <row r="123">
          <cell r="J123" t="str">
            <v>5222004</v>
          </cell>
          <cell r="K123" t="str">
            <v>Belanja Pemeliharaan Peralatan Gedung Kantor</v>
          </cell>
        </row>
        <row r="124">
          <cell r="J124" t="str">
            <v>5222004</v>
          </cell>
          <cell r="K124" t="str">
            <v>Belanja Pemeliharaan Peralatan Gedung Kantor</v>
          </cell>
        </row>
        <row r="125">
          <cell r="J125" t="str">
            <v>5222004</v>
          </cell>
          <cell r="K125" t="str">
            <v>Belanja Pemeliharaan Peralatan Gedung Kantor</v>
          </cell>
        </row>
        <row r="126">
          <cell r="J126" t="str">
            <v>5222004</v>
          </cell>
          <cell r="K126" t="str">
            <v>Belanja Sewa Rumah Jabatan/Rumah Dinas</v>
          </cell>
        </row>
        <row r="127">
          <cell r="J127" t="str">
            <v/>
          </cell>
        </row>
        <row r="128">
          <cell r="J128" t="str">
            <v/>
          </cell>
        </row>
        <row r="129">
          <cell r="J129" t="str">
            <v/>
          </cell>
        </row>
        <row r="130">
          <cell r="J130" t="str">
            <v/>
          </cell>
        </row>
        <row r="131">
          <cell r="J131" t="str">
            <v/>
          </cell>
        </row>
        <row r="132">
          <cell r="J132" t="str">
            <v/>
          </cell>
        </row>
        <row r="133">
          <cell r="J133" t="str">
            <v/>
          </cell>
        </row>
        <row r="134">
          <cell r="J134" t="str">
            <v/>
          </cell>
        </row>
        <row r="135">
          <cell r="J135" t="str">
            <v/>
          </cell>
        </row>
        <row r="136">
          <cell r="J136" t="str">
            <v/>
          </cell>
        </row>
        <row r="137">
          <cell r="J137" t="str">
            <v/>
          </cell>
        </row>
        <row r="138">
          <cell r="J138" t="str">
            <v/>
          </cell>
        </row>
        <row r="139">
          <cell r="J139" t="str">
            <v/>
          </cell>
        </row>
        <row r="140">
          <cell r="J140" t="str">
            <v/>
          </cell>
        </row>
        <row r="141">
          <cell r="J141" t="str">
            <v/>
          </cell>
        </row>
        <row r="188">
          <cell r="J188" t="str">
            <v>1110201</v>
          </cell>
          <cell r="K188" t="str">
            <v>Kas di Bendahara Penerimaan</v>
          </cell>
        </row>
        <row r="189">
          <cell r="J189" t="str">
            <v>1110301</v>
          </cell>
          <cell r="K189" t="str">
            <v>Kas di Bendahara Pengeluaran</v>
          </cell>
        </row>
        <row r="190">
          <cell r="J190" t="str">
            <v>1110101</v>
          </cell>
          <cell r="K190" t="str">
            <v>R/K Kas di Kas Daerah</v>
          </cell>
        </row>
        <row r="191">
          <cell r="J191" t="str">
            <v>111A0101</v>
          </cell>
          <cell r="K191" t="str">
            <v>R/K Kas di Kas Daerah / DAU</v>
          </cell>
          <cell r="M191" t="str">
            <v>111A0101</v>
          </cell>
          <cell r="N191" t="str">
            <v>a.a</v>
          </cell>
        </row>
        <row r="192">
          <cell r="J192" t="str">
            <v>2110101</v>
          </cell>
          <cell r="K192" t="str">
            <v>Utang Taspen</v>
          </cell>
        </row>
        <row r="193">
          <cell r="J193" t="str">
            <v>2110201</v>
          </cell>
          <cell r="K193" t="str">
            <v>Utang Askes</v>
          </cell>
        </row>
        <row r="194">
          <cell r="J194" t="str">
            <v>2110301</v>
          </cell>
          <cell r="K194" t="str">
            <v>Utang PPh Pusat</v>
          </cell>
        </row>
        <row r="195">
          <cell r="J195" t="str">
            <v>211D02</v>
          </cell>
          <cell r="K195" t="str">
            <v>Utang PPh Psl 21</v>
          </cell>
        </row>
        <row r="196">
          <cell r="J196" t="str">
            <v>211D03</v>
          </cell>
          <cell r="K196" t="str">
            <v>Utang PPh Psl 22</v>
          </cell>
        </row>
        <row r="197">
          <cell r="J197" t="str">
            <v>211D04</v>
          </cell>
          <cell r="K197" t="str">
            <v>Utang PPh Psl 23</v>
          </cell>
        </row>
        <row r="198">
          <cell r="J198" t="str">
            <v>211D01</v>
          </cell>
          <cell r="K198" t="str">
            <v>Utang  PPN Pusat</v>
          </cell>
        </row>
        <row r="199">
          <cell r="J199" t="str">
            <v>2110501</v>
          </cell>
          <cell r="K199" t="str">
            <v>Utang Taperum</v>
          </cell>
        </row>
        <row r="200">
          <cell r="K200" t="str">
            <v xml:space="preserve">Utang Perhitungan Pihak Ketiga Lainnya  </v>
          </cell>
        </row>
        <row r="201">
          <cell r="J201" t="str">
            <v>2110601</v>
          </cell>
          <cell r="K201" t="str">
            <v>IWP</v>
          </cell>
          <cell r="M201" t="str">
            <v>2110601</v>
          </cell>
          <cell r="N201" t="str">
            <v>a.b</v>
          </cell>
        </row>
        <row r="202">
          <cell r="J202" t="str">
            <v>2110501</v>
          </cell>
          <cell r="K202" t="str">
            <v>TAPERUM</v>
          </cell>
          <cell r="M202" t="str">
            <v>2110501</v>
          </cell>
          <cell r="N202" t="str">
            <v>a.c</v>
          </cell>
        </row>
        <row r="203">
          <cell r="J203" t="str">
            <v>2110301</v>
          </cell>
          <cell r="K203" t="str">
            <v>PPH</v>
          </cell>
          <cell r="M203" t="str">
            <v>2110301</v>
          </cell>
          <cell r="N203" t="str">
            <v>a.d</v>
          </cell>
        </row>
        <row r="204">
          <cell r="J204" t="str">
            <v>2110603</v>
          </cell>
          <cell r="K204" t="str">
            <v>Kelebihan Pembayaran</v>
          </cell>
          <cell r="M204" t="str">
            <v>2110603</v>
          </cell>
          <cell r="N204" t="str">
            <v>a.e</v>
          </cell>
        </row>
        <row r="205">
          <cell r="J205" t="str">
            <v>2110602</v>
          </cell>
          <cell r="K205" t="str">
            <v>KPR BTN</v>
          </cell>
          <cell r="M205" t="str">
            <v>2110602</v>
          </cell>
          <cell r="N205" t="str">
            <v>a.f</v>
          </cell>
        </row>
        <row r="208">
          <cell r="K208" t="str">
            <v>BELANJA PEGAWAI</v>
          </cell>
        </row>
        <row r="209">
          <cell r="K209" t="str">
            <v>BELANJA BARANG</v>
          </cell>
        </row>
        <row r="210">
          <cell r="K210" t="str">
            <v>BELANJA MODAL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36"/>
  <sheetViews>
    <sheetView zoomScale="70" zoomScaleNormal="70" zoomScaleSheetLayoutView="70" workbookViewId="0">
      <selection activeCell="A3" sqref="A3"/>
    </sheetView>
  </sheetViews>
  <sheetFormatPr defaultColWidth="8.7109375" defaultRowHeight="15.75" x14ac:dyDescent="0.25"/>
  <cols>
    <col min="1" max="1" width="5.42578125" style="34" customWidth="1"/>
    <col min="2" max="2" width="25.5703125" style="34" customWidth="1"/>
    <col min="3" max="3" width="21.42578125" style="34" customWidth="1"/>
    <col min="4" max="6" width="13.140625" style="34" customWidth="1"/>
    <col min="7" max="12" width="11.5703125" style="34" customWidth="1"/>
    <col min="13" max="13" width="13.7109375" style="34" customWidth="1"/>
    <col min="14" max="16384" width="8.7109375" style="34"/>
  </cols>
  <sheetData>
    <row r="1" spans="1:14" ht="18.75" x14ac:dyDescent="0.3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ht="18.75" x14ac:dyDescent="0.3">
      <c r="A2" s="170" t="s">
        <v>78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4" spans="1:14" x14ac:dyDescent="0.25">
      <c r="A4" s="34" t="s">
        <v>0</v>
      </c>
      <c r="C4" s="34" t="s">
        <v>1</v>
      </c>
    </row>
    <row r="5" spans="1:14" x14ac:dyDescent="0.25">
      <c r="A5" s="34" t="s">
        <v>2</v>
      </c>
      <c r="C5" s="34" t="s">
        <v>3</v>
      </c>
    </row>
    <row r="7" spans="1:14" s="65" customFormat="1" ht="21" customHeight="1" x14ac:dyDescent="0.25">
      <c r="A7" s="171" t="s">
        <v>4</v>
      </c>
      <c r="B7" s="166" t="s">
        <v>5</v>
      </c>
      <c r="C7" s="166" t="s">
        <v>66</v>
      </c>
      <c r="D7" s="172" t="s">
        <v>67</v>
      </c>
      <c r="E7" s="172" t="s">
        <v>71</v>
      </c>
      <c r="F7" s="172" t="s">
        <v>69</v>
      </c>
      <c r="G7" s="166" t="s">
        <v>70</v>
      </c>
      <c r="H7" s="166"/>
      <c r="I7" s="166"/>
      <c r="J7" s="166" t="s">
        <v>61</v>
      </c>
      <c r="K7" s="166"/>
      <c r="L7" s="166"/>
      <c r="M7" s="166" t="s">
        <v>65</v>
      </c>
    </row>
    <row r="8" spans="1:14" s="65" customFormat="1" ht="35.450000000000003" customHeight="1" x14ac:dyDescent="0.25">
      <c r="A8" s="171"/>
      <c r="B8" s="166"/>
      <c r="C8" s="166"/>
      <c r="D8" s="173"/>
      <c r="E8" s="173"/>
      <c r="F8" s="173"/>
      <c r="G8" s="140" t="s">
        <v>13</v>
      </c>
      <c r="H8" s="73" t="s">
        <v>63</v>
      </c>
      <c r="I8" s="73" t="s">
        <v>64</v>
      </c>
      <c r="J8" s="140" t="s">
        <v>13</v>
      </c>
      <c r="K8" s="73" t="s">
        <v>63</v>
      </c>
      <c r="L8" s="73" t="s">
        <v>64</v>
      </c>
      <c r="M8" s="166"/>
    </row>
    <row r="9" spans="1:14" s="72" customFormat="1" x14ac:dyDescent="0.25">
      <c r="A9" s="71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4" s="82" customFormat="1" x14ac:dyDescent="0.25">
      <c r="A10" s="75">
        <v>1</v>
      </c>
      <c r="B10" s="76" t="s">
        <v>18</v>
      </c>
      <c r="C10" s="77" t="s">
        <v>19</v>
      </c>
      <c r="D10" s="115">
        <v>417</v>
      </c>
      <c r="E10" s="78">
        <v>3300</v>
      </c>
      <c r="F10" s="79">
        <v>4290</v>
      </c>
      <c r="G10" s="116">
        <v>2856</v>
      </c>
      <c r="H10" s="116">
        <v>917</v>
      </c>
      <c r="I10" s="117">
        <v>517</v>
      </c>
      <c r="J10" s="80">
        <f t="shared" ref="J10:J29" si="0">G10/F10*100</f>
        <v>66.573426573426573</v>
      </c>
      <c r="K10" s="80">
        <f t="shared" ref="K10:K29" si="1">H10/F10*100</f>
        <v>21.375291375291376</v>
      </c>
      <c r="L10" s="80">
        <f t="shared" ref="L10:L29" si="2">I10/F10*100</f>
        <v>12.051282051282051</v>
      </c>
      <c r="M10" s="141"/>
      <c r="N10" s="142"/>
    </row>
    <row r="11" spans="1:14" s="82" customFormat="1" x14ac:dyDescent="0.25">
      <c r="A11" s="83">
        <v>2</v>
      </c>
      <c r="B11" s="84" t="s">
        <v>20</v>
      </c>
      <c r="C11" s="85" t="s">
        <v>21</v>
      </c>
      <c r="D11" s="89">
        <v>103</v>
      </c>
      <c r="E11" s="86">
        <v>670</v>
      </c>
      <c r="F11" s="87">
        <v>4792</v>
      </c>
      <c r="G11" s="110">
        <v>2706</v>
      </c>
      <c r="H11" s="110">
        <v>1813</v>
      </c>
      <c r="I11" s="111">
        <v>273</v>
      </c>
      <c r="J11" s="80">
        <f t="shared" si="0"/>
        <v>56.469115191986639</v>
      </c>
      <c r="K11" s="80">
        <f t="shared" si="1"/>
        <v>37.833889816360596</v>
      </c>
      <c r="L11" s="80">
        <f t="shared" si="2"/>
        <v>5.6969949916527547</v>
      </c>
      <c r="M11" s="141"/>
      <c r="N11" s="142"/>
    </row>
    <row r="12" spans="1:14" s="82" customFormat="1" x14ac:dyDescent="0.25">
      <c r="A12" s="83">
        <v>3</v>
      </c>
      <c r="B12" s="84" t="s">
        <v>22</v>
      </c>
      <c r="C12" s="85" t="s">
        <v>21</v>
      </c>
      <c r="D12" s="89">
        <v>288</v>
      </c>
      <c r="E12" s="86">
        <v>2460</v>
      </c>
      <c r="F12" s="87">
        <v>3334</v>
      </c>
      <c r="G12" s="110">
        <v>2701</v>
      </c>
      <c r="H12" s="111">
        <v>633</v>
      </c>
      <c r="I12" s="111">
        <v>0</v>
      </c>
      <c r="J12" s="80">
        <f t="shared" si="0"/>
        <v>81.013797240551895</v>
      </c>
      <c r="K12" s="80">
        <f t="shared" si="1"/>
        <v>18.986202759448108</v>
      </c>
      <c r="L12" s="80">
        <f t="shared" si="2"/>
        <v>0</v>
      </c>
      <c r="M12" s="141"/>
      <c r="N12" s="142"/>
    </row>
    <row r="13" spans="1:14" s="82" customFormat="1" ht="15.95" customHeight="1" x14ac:dyDescent="0.25">
      <c r="A13" s="83">
        <v>4</v>
      </c>
      <c r="B13" s="84" t="s">
        <v>23</v>
      </c>
      <c r="C13" s="85" t="s">
        <v>21</v>
      </c>
      <c r="D13" s="89">
        <v>209</v>
      </c>
      <c r="E13" s="86">
        <v>1410</v>
      </c>
      <c r="F13" s="87">
        <v>3388</v>
      </c>
      <c r="G13" s="110">
        <v>1642</v>
      </c>
      <c r="H13" s="110">
        <v>1102</v>
      </c>
      <c r="I13" s="111">
        <v>644</v>
      </c>
      <c r="J13" s="80">
        <f t="shared" si="0"/>
        <v>48.465171192443918</v>
      </c>
      <c r="K13" s="80">
        <f t="shared" si="1"/>
        <v>32.526564344746163</v>
      </c>
      <c r="L13" s="80">
        <f t="shared" si="2"/>
        <v>19.008264462809919</v>
      </c>
      <c r="M13" s="141"/>
      <c r="N13" s="142"/>
    </row>
    <row r="14" spans="1:14" s="82" customFormat="1" x14ac:dyDescent="0.25">
      <c r="A14" s="83">
        <v>5</v>
      </c>
      <c r="B14" s="84" t="s">
        <v>24</v>
      </c>
      <c r="C14" s="85" t="s">
        <v>25</v>
      </c>
      <c r="D14" s="89">
        <v>485</v>
      </c>
      <c r="E14" s="86">
        <v>4500</v>
      </c>
      <c r="F14" s="87">
        <v>7901</v>
      </c>
      <c r="G14" s="110">
        <v>5926</v>
      </c>
      <c r="H14" s="111">
        <v>1975</v>
      </c>
      <c r="I14" s="111">
        <v>0</v>
      </c>
      <c r="J14" s="80">
        <f t="shared" si="0"/>
        <v>75.003164156435901</v>
      </c>
      <c r="K14" s="80">
        <f t="shared" si="1"/>
        <v>24.996835843564106</v>
      </c>
      <c r="L14" s="80">
        <f t="shared" si="2"/>
        <v>0</v>
      </c>
      <c r="M14" s="141"/>
      <c r="N14" s="142"/>
    </row>
    <row r="15" spans="1:14" s="82" customFormat="1" x14ac:dyDescent="0.25">
      <c r="A15" s="83">
        <v>6</v>
      </c>
      <c r="B15" s="84" t="s">
        <v>26</v>
      </c>
      <c r="C15" s="85" t="s">
        <v>27</v>
      </c>
      <c r="D15" s="89">
        <v>203</v>
      </c>
      <c r="E15" s="86">
        <v>969.99999999999989</v>
      </c>
      <c r="F15" s="87">
        <v>3623</v>
      </c>
      <c r="G15" s="110">
        <v>1584</v>
      </c>
      <c r="H15" s="110">
        <v>1514</v>
      </c>
      <c r="I15" s="111">
        <v>525</v>
      </c>
      <c r="J15" s="80">
        <f t="shared" si="0"/>
        <v>43.720673475020696</v>
      </c>
      <c r="K15" s="80">
        <f t="shared" si="1"/>
        <v>41.788573005796302</v>
      </c>
      <c r="L15" s="80">
        <f t="shared" si="2"/>
        <v>14.490753519182997</v>
      </c>
      <c r="M15" s="141"/>
      <c r="N15" s="142"/>
    </row>
    <row r="16" spans="1:14" s="82" customFormat="1" x14ac:dyDescent="0.25">
      <c r="A16" s="83">
        <v>7</v>
      </c>
      <c r="B16" s="84" t="s">
        <v>28</v>
      </c>
      <c r="C16" s="85" t="s">
        <v>27</v>
      </c>
      <c r="D16" s="89">
        <v>306</v>
      </c>
      <c r="E16" s="86">
        <v>2440</v>
      </c>
      <c r="F16" s="87">
        <v>4788</v>
      </c>
      <c r="G16" s="110">
        <v>1495</v>
      </c>
      <c r="H16" s="110">
        <v>2465</v>
      </c>
      <c r="I16" s="111">
        <v>828</v>
      </c>
      <c r="J16" s="80">
        <f t="shared" si="0"/>
        <v>31.223893065998332</v>
      </c>
      <c r="K16" s="80">
        <f t="shared" si="1"/>
        <v>51.482873851294912</v>
      </c>
      <c r="L16" s="80">
        <f t="shared" si="2"/>
        <v>17.293233082706767</v>
      </c>
      <c r="M16" s="141"/>
      <c r="N16" s="142"/>
    </row>
    <row r="17" spans="1:14" s="82" customFormat="1" x14ac:dyDescent="0.25">
      <c r="A17" s="83">
        <v>8</v>
      </c>
      <c r="B17" s="84" t="s">
        <v>29</v>
      </c>
      <c r="C17" s="85" t="s">
        <v>27</v>
      </c>
      <c r="D17" s="89">
        <v>301</v>
      </c>
      <c r="E17" s="86">
        <v>2440</v>
      </c>
      <c r="F17" s="87">
        <v>2949</v>
      </c>
      <c r="G17" s="110">
        <v>2328</v>
      </c>
      <c r="H17" s="111">
        <v>621</v>
      </c>
      <c r="I17" s="111">
        <v>0</v>
      </c>
      <c r="J17" s="80">
        <f t="shared" si="0"/>
        <v>78.942014242115974</v>
      </c>
      <c r="K17" s="80">
        <f t="shared" si="1"/>
        <v>21.05798575788403</v>
      </c>
      <c r="L17" s="80">
        <f t="shared" si="2"/>
        <v>0</v>
      </c>
      <c r="M17" s="141"/>
      <c r="N17" s="142"/>
    </row>
    <row r="18" spans="1:14" s="82" customFormat="1" x14ac:dyDescent="0.25">
      <c r="A18" s="83">
        <v>9</v>
      </c>
      <c r="B18" s="84" t="s">
        <v>30</v>
      </c>
      <c r="C18" s="85" t="s">
        <v>27</v>
      </c>
      <c r="D18" s="89">
        <v>555</v>
      </c>
      <c r="E18" s="86">
        <v>4490</v>
      </c>
      <c r="F18" s="87">
        <v>10875</v>
      </c>
      <c r="G18" s="110">
        <v>8604</v>
      </c>
      <c r="H18" s="111">
        <v>2271</v>
      </c>
      <c r="I18" s="111">
        <v>0</v>
      </c>
      <c r="J18" s="80">
        <f t="shared" si="0"/>
        <v>79.117241379310343</v>
      </c>
      <c r="K18" s="80">
        <f t="shared" si="1"/>
        <v>20.882758620689657</v>
      </c>
      <c r="L18" s="80">
        <f t="shared" si="2"/>
        <v>0</v>
      </c>
      <c r="M18" s="141"/>
      <c r="N18" s="142"/>
    </row>
    <row r="19" spans="1:14" s="82" customFormat="1" x14ac:dyDescent="0.25">
      <c r="A19" s="83">
        <v>10</v>
      </c>
      <c r="B19" s="84" t="s">
        <v>31</v>
      </c>
      <c r="C19" s="85" t="s">
        <v>27</v>
      </c>
      <c r="D19" s="89">
        <v>680</v>
      </c>
      <c r="E19" s="86">
        <v>1760.0000000000002</v>
      </c>
      <c r="F19" s="87">
        <v>4221</v>
      </c>
      <c r="G19" s="110">
        <v>1606</v>
      </c>
      <c r="H19" s="110">
        <v>2193</v>
      </c>
      <c r="I19" s="111">
        <v>422</v>
      </c>
      <c r="J19" s="80">
        <f t="shared" si="0"/>
        <v>38.047855958303714</v>
      </c>
      <c r="K19" s="80">
        <f t="shared" si="1"/>
        <v>51.954513148543001</v>
      </c>
      <c r="L19" s="80">
        <f t="shared" si="2"/>
        <v>9.9976308931532802</v>
      </c>
      <c r="M19" s="141"/>
      <c r="N19" s="142"/>
    </row>
    <row r="20" spans="1:14" s="82" customFormat="1" x14ac:dyDescent="0.25">
      <c r="A20" s="83">
        <v>11</v>
      </c>
      <c r="B20" s="84" t="s">
        <v>32</v>
      </c>
      <c r="C20" s="85" t="s">
        <v>33</v>
      </c>
      <c r="D20" s="89">
        <v>870</v>
      </c>
      <c r="E20" s="86">
        <v>8330</v>
      </c>
      <c r="F20" s="87">
        <v>6670</v>
      </c>
      <c r="G20" s="110">
        <v>5103</v>
      </c>
      <c r="H20" s="111">
        <v>1567</v>
      </c>
      <c r="I20" s="111">
        <v>0</v>
      </c>
      <c r="J20" s="80">
        <f t="shared" si="0"/>
        <v>76.506746626686663</v>
      </c>
      <c r="K20" s="80">
        <f t="shared" si="1"/>
        <v>23.493253373313344</v>
      </c>
      <c r="L20" s="80">
        <f t="shared" si="2"/>
        <v>0</v>
      </c>
      <c r="M20" s="141"/>
      <c r="N20" s="142"/>
    </row>
    <row r="21" spans="1:14" s="82" customFormat="1" x14ac:dyDescent="0.25">
      <c r="A21" s="83">
        <v>12</v>
      </c>
      <c r="B21" s="84" t="s">
        <v>34</v>
      </c>
      <c r="C21" s="85" t="s">
        <v>35</v>
      </c>
      <c r="D21" s="89">
        <v>225</v>
      </c>
      <c r="E21" s="86">
        <v>1730.1</v>
      </c>
      <c r="F21" s="87">
        <v>7100</v>
      </c>
      <c r="G21" s="110">
        <v>3063</v>
      </c>
      <c r="H21" s="110">
        <v>2839</v>
      </c>
      <c r="I21" s="111">
        <v>1198</v>
      </c>
      <c r="J21" s="80">
        <f t="shared" si="0"/>
        <v>43.140845070422536</v>
      </c>
      <c r="K21" s="80">
        <f t="shared" si="1"/>
        <v>39.985915492957744</v>
      </c>
      <c r="L21" s="80">
        <f t="shared" si="2"/>
        <v>16.87323943661972</v>
      </c>
      <c r="M21" s="141"/>
      <c r="N21" s="142"/>
    </row>
    <row r="22" spans="1:14" s="82" customFormat="1" x14ac:dyDescent="0.25">
      <c r="A22" s="83">
        <v>13</v>
      </c>
      <c r="B22" s="84" t="s">
        <v>36</v>
      </c>
      <c r="C22" s="85" t="s">
        <v>35</v>
      </c>
      <c r="D22" s="89">
        <v>86</v>
      </c>
      <c r="E22" s="86">
        <v>780</v>
      </c>
      <c r="F22" s="87">
        <v>6972</v>
      </c>
      <c r="G22" s="110">
        <v>4719</v>
      </c>
      <c r="H22" s="110">
        <v>1600</v>
      </c>
      <c r="I22" s="111">
        <v>653</v>
      </c>
      <c r="J22" s="80">
        <f t="shared" si="0"/>
        <v>67.685025817555939</v>
      </c>
      <c r="K22" s="80">
        <f t="shared" si="1"/>
        <v>22.948938611589213</v>
      </c>
      <c r="L22" s="80">
        <f t="shared" si="2"/>
        <v>9.3660355708548479</v>
      </c>
      <c r="M22" s="141"/>
      <c r="N22" s="142"/>
    </row>
    <row r="23" spans="1:14" s="82" customFormat="1" x14ac:dyDescent="0.25">
      <c r="A23" s="83">
        <v>14</v>
      </c>
      <c r="B23" s="84" t="s">
        <v>37</v>
      </c>
      <c r="C23" s="85" t="s">
        <v>38</v>
      </c>
      <c r="D23" s="89">
        <v>333</v>
      </c>
      <c r="E23" s="86">
        <v>1080</v>
      </c>
      <c r="F23" s="87">
        <v>8514</v>
      </c>
      <c r="G23" s="110">
        <v>5109</v>
      </c>
      <c r="H23" s="111">
        <v>3405</v>
      </c>
      <c r="I23" s="111">
        <v>0</v>
      </c>
      <c r="J23" s="80">
        <f t="shared" si="0"/>
        <v>60.007047216349541</v>
      </c>
      <c r="K23" s="80">
        <f t="shared" si="1"/>
        <v>39.992952783650459</v>
      </c>
      <c r="L23" s="80">
        <f t="shared" si="2"/>
        <v>0</v>
      </c>
      <c r="M23" s="141"/>
      <c r="N23" s="142"/>
    </row>
    <row r="24" spans="1:14" s="82" customFormat="1" x14ac:dyDescent="0.25">
      <c r="A24" s="83">
        <v>15</v>
      </c>
      <c r="B24" s="84" t="s">
        <v>39</v>
      </c>
      <c r="C24" s="85" t="s">
        <v>38</v>
      </c>
      <c r="D24" s="89">
        <v>175</v>
      </c>
      <c r="E24" s="89">
        <v>1750</v>
      </c>
      <c r="F24" s="90">
        <v>3501</v>
      </c>
      <c r="G24" s="110">
        <v>1085</v>
      </c>
      <c r="H24" s="110">
        <v>1716</v>
      </c>
      <c r="I24" s="111">
        <v>700</v>
      </c>
      <c r="J24" s="80">
        <f t="shared" si="0"/>
        <v>30.991145387032276</v>
      </c>
      <c r="K24" s="80">
        <f t="shared" si="1"/>
        <v>49.014567266495284</v>
      </c>
      <c r="L24" s="80">
        <f t="shared" si="2"/>
        <v>19.994287346472436</v>
      </c>
      <c r="M24" s="141"/>
      <c r="N24" s="142"/>
    </row>
    <row r="25" spans="1:14" s="82" customFormat="1" x14ac:dyDescent="0.25">
      <c r="A25" s="83">
        <v>16</v>
      </c>
      <c r="B25" s="84" t="s">
        <v>40</v>
      </c>
      <c r="C25" s="85" t="s">
        <v>41</v>
      </c>
      <c r="D25" s="89">
        <v>285</v>
      </c>
      <c r="E25" s="89">
        <v>2850</v>
      </c>
      <c r="F25" s="90">
        <v>1200</v>
      </c>
      <c r="G25" s="110">
        <v>432</v>
      </c>
      <c r="H25" s="110">
        <v>528</v>
      </c>
      <c r="I25" s="111">
        <v>240</v>
      </c>
      <c r="J25" s="80">
        <f t="shared" si="0"/>
        <v>36</v>
      </c>
      <c r="K25" s="80">
        <f t="shared" si="1"/>
        <v>44</v>
      </c>
      <c r="L25" s="80">
        <f t="shared" si="2"/>
        <v>20</v>
      </c>
      <c r="M25" s="141"/>
      <c r="N25" s="142"/>
    </row>
    <row r="26" spans="1:14" s="82" customFormat="1" x14ac:dyDescent="0.25">
      <c r="A26" s="91">
        <v>17</v>
      </c>
      <c r="B26" s="84" t="s">
        <v>42</v>
      </c>
      <c r="C26" s="85" t="s">
        <v>38</v>
      </c>
      <c r="D26" s="89">
        <v>266</v>
      </c>
      <c r="E26" s="89">
        <v>2669.9</v>
      </c>
      <c r="F26" s="92">
        <v>4250</v>
      </c>
      <c r="G26" s="110">
        <v>1333</v>
      </c>
      <c r="H26" s="110">
        <v>2470</v>
      </c>
      <c r="I26" s="111">
        <v>447</v>
      </c>
      <c r="J26" s="80">
        <f t="shared" si="0"/>
        <v>31.36470588235294</v>
      </c>
      <c r="K26" s="80">
        <f t="shared" si="1"/>
        <v>58.117647058823529</v>
      </c>
      <c r="L26" s="80">
        <f t="shared" si="2"/>
        <v>10.517647058823529</v>
      </c>
      <c r="M26" s="141"/>
      <c r="N26" s="142"/>
    </row>
    <row r="27" spans="1:14" s="82" customFormat="1" x14ac:dyDescent="0.25">
      <c r="A27" s="91">
        <v>18</v>
      </c>
      <c r="B27" s="84" t="s">
        <v>43</v>
      </c>
      <c r="C27" s="85" t="s">
        <v>38</v>
      </c>
      <c r="D27" s="94">
        <v>223</v>
      </c>
      <c r="E27" s="94">
        <v>2230</v>
      </c>
      <c r="F27" s="92">
        <v>1850</v>
      </c>
      <c r="G27" s="110">
        <v>1119</v>
      </c>
      <c r="H27" s="111">
        <v>731</v>
      </c>
      <c r="I27" s="111">
        <v>0</v>
      </c>
      <c r="J27" s="80">
        <f t="shared" si="0"/>
        <v>60.486486486486491</v>
      </c>
      <c r="K27" s="80">
        <f t="shared" si="1"/>
        <v>39.513513513513516</v>
      </c>
      <c r="L27" s="80">
        <f t="shared" si="2"/>
        <v>0</v>
      </c>
      <c r="M27" s="141"/>
      <c r="N27" s="142"/>
    </row>
    <row r="28" spans="1:14" s="82" customFormat="1" x14ac:dyDescent="0.25">
      <c r="A28" s="91">
        <v>19</v>
      </c>
      <c r="B28" s="84" t="s">
        <v>44</v>
      </c>
      <c r="C28" s="95" t="s">
        <v>45</v>
      </c>
      <c r="D28" s="94">
        <v>91</v>
      </c>
      <c r="E28" s="94">
        <v>910</v>
      </c>
      <c r="F28" s="92">
        <v>1100</v>
      </c>
      <c r="G28" s="110">
        <v>444</v>
      </c>
      <c r="H28" s="110">
        <v>561</v>
      </c>
      <c r="I28" s="111">
        <v>95</v>
      </c>
      <c r="J28" s="80">
        <f t="shared" si="0"/>
        <v>40.36363636363636</v>
      </c>
      <c r="K28" s="80">
        <f t="shared" si="1"/>
        <v>51</v>
      </c>
      <c r="L28" s="80">
        <f t="shared" si="2"/>
        <v>8.6363636363636367</v>
      </c>
      <c r="M28" s="141"/>
      <c r="N28" s="142"/>
    </row>
    <row r="29" spans="1:14" s="82" customFormat="1" x14ac:dyDescent="0.25">
      <c r="A29" s="91">
        <v>20</v>
      </c>
      <c r="B29" s="96" t="s">
        <v>46</v>
      </c>
      <c r="C29" s="97" t="s">
        <v>41</v>
      </c>
      <c r="D29" s="94">
        <v>80</v>
      </c>
      <c r="E29" s="94">
        <v>790</v>
      </c>
      <c r="F29" s="92">
        <v>2100</v>
      </c>
      <c r="G29" s="112">
        <v>630</v>
      </c>
      <c r="H29" s="112">
        <v>1260</v>
      </c>
      <c r="I29" s="113">
        <v>210</v>
      </c>
      <c r="J29" s="80">
        <f t="shared" si="0"/>
        <v>30</v>
      </c>
      <c r="K29" s="80">
        <f t="shared" si="1"/>
        <v>60</v>
      </c>
      <c r="L29" s="80">
        <f t="shared" si="2"/>
        <v>10</v>
      </c>
      <c r="M29" s="141"/>
      <c r="N29" s="142"/>
    </row>
    <row r="30" spans="1:14" s="67" customFormat="1" ht="30.6" customHeight="1" x14ac:dyDescent="0.25">
      <c r="A30" s="167" t="s">
        <v>47</v>
      </c>
      <c r="B30" s="168"/>
      <c r="C30" s="169"/>
      <c r="D30" s="68">
        <f t="shared" ref="D30:E30" si="3">SUM(D10:D29)</f>
        <v>6181</v>
      </c>
      <c r="E30" s="68">
        <f t="shared" si="3"/>
        <v>47560</v>
      </c>
      <c r="F30" s="98">
        <f>SUM(F10:F29)</f>
        <v>93418</v>
      </c>
      <c r="G30" s="145">
        <v>30509</v>
      </c>
      <c r="H30" s="145">
        <v>23406</v>
      </c>
      <c r="I30" s="145">
        <v>39503</v>
      </c>
      <c r="J30" s="114">
        <f>G30/$F$30*100</f>
        <v>32.658588280631143</v>
      </c>
      <c r="K30" s="69">
        <f t="shared" ref="K30:L30" si="4">H30/$F$30*100</f>
        <v>25.055128561947377</v>
      </c>
      <c r="L30" s="69">
        <f t="shared" si="4"/>
        <v>42.286283157421487</v>
      </c>
      <c r="M30" s="70" t="s">
        <v>48</v>
      </c>
    </row>
    <row r="31" spans="1:14" ht="16.5" thickBot="1" x14ac:dyDescent="0.3"/>
    <row r="32" spans="1:14" ht="16.5" thickBot="1" x14ac:dyDescent="0.3">
      <c r="B32" s="143"/>
      <c r="C32" s="143"/>
      <c r="D32" s="143"/>
    </row>
    <row r="35" spans="3:5" ht="20.25" x14ac:dyDescent="0.3">
      <c r="C35" s="120"/>
    </row>
    <row r="36" spans="3:5" x14ac:dyDescent="0.25">
      <c r="C36" s="119"/>
      <c r="E36" s="74"/>
    </row>
  </sheetData>
  <mergeCells count="12">
    <mergeCell ref="M7:M8"/>
    <mergeCell ref="A30:C30"/>
    <mergeCell ref="A1:M1"/>
    <mergeCell ref="A2:M2"/>
    <mergeCell ref="A7:A8"/>
    <mergeCell ref="B7:B8"/>
    <mergeCell ref="C7:C8"/>
    <mergeCell ref="D7:D8"/>
    <mergeCell ref="E7:E8"/>
    <mergeCell ref="F7:F8"/>
    <mergeCell ref="G7:I7"/>
    <mergeCell ref="J7:L7"/>
  </mergeCells>
  <printOptions horizontalCentered="1"/>
  <pageMargins left="0.78740157480314965" right="0.59055118110236227" top="0.78740157480314965" bottom="0.59055118110236227" header="0.31496062992125984" footer="0.31496062992125984"/>
  <pageSetup paperSize="10000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31"/>
  <sheetViews>
    <sheetView view="pageBreakPreview" zoomScale="70" zoomScaleSheetLayoutView="70" workbookViewId="0">
      <selection activeCell="R22" sqref="A22:R25"/>
    </sheetView>
  </sheetViews>
  <sheetFormatPr defaultRowHeight="15" x14ac:dyDescent="0.25"/>
  <cols>
    <col min="1" max="1" width="4.5703125" customWidth="1"/>
    <col min="2" max="2" width="29.28515625" customWidth="1"/>
    <col min="3" max="3" width="22.140625" customWidth="1"/>
    <col min="4" max="4" width="11.85546875" customWidth="1"/>
    <col min="5" max="5" width="15.7109375" customWidth="1"/>
    <col min="6" max="6" width="14.85546875" customWidth="1"/>
    <col min="7" max="7" width="14.42578125" bestFit="1" customWidth="1"/>
    <col min="8" max="8" width="14.42578125" customWidth="1"/>
    <col min="9" max="9" width="14.42578125" bestFit="1" customWidth="1"/>
    <col min="10" max="12" width="10.5703125" customWidth="1"/>
    <col min="13" max="13" width="16.85546875" hidden="1" customWidth="1"/>
    <col min="14" max="14" width="17.28515625" hidden="1" customWidth="1"/>
    <col min="15" max="15" width="5.85546875" bestFit="1" customWidth="1"/>
  </cols>
  <sheetData>
    <row r="1" spans="1:16" ht="18.75" x14ac:dyDescent="0.3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6" ht="18.75" x14ac:dyDescent="0.3">
      <c r="A2" s="170" t="s">
        <v>77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4" spans="1:16" x14ac:dyDescent="0.25">
      <c r="A4" t="s">
        <v>0</v>
      </c>
      <c r="C4" t="s">
        <v>1</v>
      </c>
    </row>
    <row r="5" spans="1:16" x14ac:dyDescent="0.25">
      <c r="A5" t="s">
        <v>2</v>
      </c>
      <c r="C5" t="s">
        <v>3</v>
      </c>
    </row>
    <row r="7" spans="1:16" ht="18" customHeight="1" x14ac:dyDescent="0.25">
      <c r="A7" s="174" t="s">
        <v>4</v>
      </c>
      <c r="B7" s="175" t="s">
        <v>5</v>
      </c>
      <c r="C7" s="175" t="s">
        <v>6</v>
      </c>
      <c r="D7" s="1" t="s">
        <v>7</v>
      </c>
      <c r="E7" s="2" t="s">
        <v>8</v>
      </c>
      <c r="F7" s="176" t="s">
        <v>9</v>
      </c>
      <c r="G7" s="175" t="s">
        <v>70</v>
      </c>
      <c r="H7" s="178"/>
      <c r="I7" s="175"/>
      <c r="J7" s="175" t="s">
        <v>61</v>
      </c>
      <c r="K7" s="175"/>
      <c r="L7" s="175"/>
      <c r="M7" s="179" t="s">
        <v>10</v>
      </c>
      <c r="N7" s="179"/>
      <c r="O7" s="175" t="s">
        <v>11</v>
      </c>
    </row>
    <row r="8" spans="1:16" ht="18" customHeight="1" x14ac:dyDescent="0.25">
      <c r="A8" s="174"/>
      <c r="B8" s="175"/>
      <c r="C8" s="175"/>
      <c r="D8" t="s">
        <v>12</v>
      </c>
      <c r="E8" s="3" t="s">
        <v>62</v>
      </c>
      <c r="F8" s="177"/>
      <c r="G8" s="164" t="s">
        <v>13</v>
      </c>
      <c r="H8" s="164" t="s">
        <v>15</v>
      </c>
      <c r="I8" s="164" t="s">
        <v>14</v>
      </c>
      <c r="J8" s="164" t="s">
        <v>13</v>
      </c>
      <c r="K8" s="164" t="s">
        <v>15</v>
      </c>
      <c r="L8" s="164" t="s">
        <v>14</v>
      </c>
      <c r="M8" s="165" t="s">
        <v>16</v>
      </c>
      <c r="N8" s="165" t="s">
        <v>17</v>
      </c>
      <c r="O8" s="175"/>
    </row>
    <row r="9" spans="1:16" ht="18" customHeight="1" x14ac:dyDescent="0.25">
      <c r="A9" s="4"/>
      <c r="B9" s="4"/>
      <c r="C9" s="5"/>
      <c r="D9" s="6"/>
      <c r="E9" s="7"/>
      <c r="F9" s="7"/>
      <c r="G9" s="4"/>
      <c r="H9" s="4"/>
      <c r="I9" s="4"/>
      <c r="J9" s="4"/>
      <c r="K9" s="4"/>
      <c r="L9" s="4"/>
      <c r="M9" s="4"/>
      <c r="N9" s="4"/>
      <c r="O9" s="4"/>
    </row>
    <row r="10" spans="1:16" ht="18" customHeight="1" x14ac:dyDescent="0.25">
      <c r="A10" s="8">
        <v>1</v>
      </c>
      <c r="B10" s="9" t="s">
        <v>18</v>
      </c>
      <c r="C10" s="10" t="s">
        <v>19</v>
      </c>
      <c r="D10" s="11">
        <v>417</v>
      </c>
      <c r="E10" s="12">
        <v>33000</v>
      </c>
      <c r="F10" s="13">
        <v>4290</v>
      </c>
      <c r="G10" s="43">
        <f>1500+1000+0.5</f>
        <v>2500.5</v>
      </c>
      <c r="H10" s="43">
        <v>0</v>
      </c>
      <c r="I10" s="14">
        <f>(F10*25)/100</f>
        <v>1072.5</v>
      </c>
      <c r="J10" s="28">
        <f>G10/$F$10*100</f>
        <v>58.286713286713287</v>
      </c>
      <c r="K10" s="44">
        <f>H10/$F$10*100</f>
        <v>0</v>
      </c>
      <c r="L10" s="28">
        <f>I10/$F$10*100</f>
        <v>25</v>
      </c>
      <c r="M10" s="14">
        <f t="shared" ref="M10:M29" si="0">D10*150000</f>
        <v>62550000</v>
      </c>
      <c r="N10" s="14">
        <f t="shared" ref="N10:N29" si="1">D10*1250000</f>
        <v>521250000</v>
      </c>
      <c r="O10" s="8"/>
    </row>
    <row r="11" spans="1:16" ht="18" customHeight="1" x14ac:dyDescent="0.25">
      <c r="A11" s="8">
        <v>2</v>
      </c>
      <c r="B11" s="9" t="s">
        <v>20</v>
      </c>
      <c r="C11" s="10" t="s">
        <v>21</v>
      </c>
      <c r="D11" s="11">
        <v>103</v>
      </c>
      <c r="E11" s="12">
        <v>6700</v>
      </c>
      <c r="F11" s="13">
        <v>4792</v>
      </c>
      <c r="G11" s="8">
        <f>(4792*30)/100</f>
        <v>1437.6</v>
      </c>
      <c r="H11" s="8">
        <v>479.2</v>
      </c>
      <c r="I11" s="14">
        <f>(F11*35)/100</f>
        <v>1677.2</v>
      </c>
      <c r="J11" s="28">
        <f t="shared" ref="J11:J29" si="2">G11/$F$10*100</f>
        <v>33.510489510489514</v>
      </c>
      <c r="K11" s="44">
        <f t="shared" ref="K11:K29" si="3">H11/$F$10*100</f>
        <v>11.170163170163169</v>
      </c>
      <c r="L11" s="28">
        <f t="shared" ref="L11:L29" si="4">I11/$F$10*100</f>
        <v>39.095571095571096</v>
      </c>
      <c r="M11" s="14">
        <f t="shared" si="0"/>
        <v>15450000</v>
      </c>
      <c r="N11" s="14">
        <f t="shared" si="1"/>
        <v>128750000</v>
      </c>
      <c r="O11" s="8"/>
    </row>
    <row r="12" spans="1:16" ht="18" customHeight="1" x14ac:dyDescent="0.25">
      <c r="A12" s="8">
        <v>3</v>
      </c>
      <c r="B12" s="9" t="s">
        <v>22</v>
      </c>
      <c r="C12" s="10" t="s">
        <v>21</v>
      </c>
      <c r="D12" s="11">
        <v>288</v>
      </c>
      <c r="E12" s="12">
        <v>24600</v>
      </c>
      <c r="F12" s="13">
        <v>3334</v>
      </c>
      <c r="G12" s="8">
        <f>(F12*40)/100</f>
        <v>1333.6</v>
      </c>
      <c r="H12" s="8">
        <v>0</v>
      </c>
      <c r="I12" s="14">
        <f>(F12*30)/100</f>
        <v>1000.2</v>
      </c>
      <c r="J12" s="28">
        <f t="shared" si="2"/>
        <v>31.086247086247081</v>
      </c>
      <c r="K12" s="44">
        <f t="shared" si="3"/>
        <v>0</v>
      </c>
      <c r="L12" s="28">
        <f t="shared" si="4"/>
        <v>23.314685314685317</v>
      </c>
      <c r="M12" s="14">
        <f t="shared" si="0"/>
        <v>43200000</v>
      </c>
      <c r="N12" s="14">
        <f t="shared" si="1"/>
        <v>360000000</v>
      </c>
      <c r="O12" s="8"/>
    </row>
    <row r="13" spans="1:16" ht="18" customHeight="1" x14ac:dyDescent="0.25">
      <c r="A13" s="8">
        <v>4</v>
      </c>
      <c r="B13" s="9" t="s">
        <v>23</v>
      </c>
      <c r="C13" s="10" t="s">
        <v>21</v>
      </c>
      <c r="D13" s="11">
        <v>209</v>
      </c>
      <c r="E13" s="12">
        <v>14100</v>
      </c>
      <c r="F13" s="13">
        <v>3388</v>
      </c>
      <c r="G13" s="8">
        <f>(F13*40)/100</f>
        <v>1355.2</v>
      </c>
      <c r="H13" s="8">
        <v>0</v>
      </c>
      <c r="I13" s="14">
        <f>(F13*30)/100</f>
        <v>1016.4</v>
      </c>
      <c r="J13" s="28">
        <f t="shared" si="2"/>
        <v>31.589743589743591</v>
      </c>
      <c r="K13" s="44">
        <f t="shared" si="3"/>
        <v>0</v>
      </c>
      <c r="L13" s="28">
        <f t="shared" si="4"/>
        <v>23.692307692307693</v>
      </c>
      <c r="M13" s="14">
        <f t="shared" si="0"/>
        <v>31350000</v>
      </c>
      <c r="N13" s="14">
        <f t="shared" si="1"/>
        <v>261250000</v>
      </c>
      <c r="O13" s="8"/>
    </row>
    <row r="14" spans="1:16" ht="18" customHeight="1" x14ac:dyDescent="0.25">
      <c r="A14" s="8">
        <v>5</v>
      </c>
      <c r="B14" s="9" t="s">
        <v>24</v>
      </c>
      <c r="C14" s="10" t="s">
        <v>25</v>
      </c>
      <c r="D14" s="11">
        <v>485</v>
      </c>
      <c r="E14" s="12">
        <v>45000</v>
      </c>
      <c r="F14" s="13">
        <v>7901</v>
      </c>
      <c r="G14" s="8">
        <f>2370.3+1000</f>
        <v>3370.3</v>
      </c>
      <c r="H14" s="8">
        <v>290.10000000000002</v>
      </c>
      <c r="I14" s="14">
        <f t="shared" ref="I14:I21" si="5">(F14*25)/100</f>
        <v>1975.25</v>
      </c>
      <c r="J14" s="28">
        <f t="shared" si="2"/>
        <v>78.561771561771565</v>
      </c>
      <c r="K14" s="44">
        <f t="shared" si="3"/>
        <v>6.7622377622377634</v>
      </c>
      <c r="L14" s="28">
        <f t="shared" si="4"/>
        <v>46.043123543123542</v>
      </c>
      <c r="M14" s="14">
        <f t="shared" si="0"/>
        <v>72750000</v>
      </c>
      <c r="N14" s="14">
        <f t="shared" si="1"/>
        <v>606250000</v>
      </c>
      <c r="O14" s="8"/>
    </row>
    <row r="15" spans="1:16" ht="18" customHeight="1" x14ac:dyDescent="0.25">
      <c r="A15" s="8">
        <v>6</v>
      </c>
      <c r="B15" s="9" t="s">
        <v>26</v>
      </c>
      <c r="C15" s="10" t="s">
        <v>27</v>
      </c>
      <c r="D15" s="11">
        <v>203</v>
      </c>
      <c r="E15" s="12">
        <v>9700</v>
      </c>
      <c r="F15" s="13">
        <v>3623</v>
      </c>
      <c r="G15" s="8">
        <f>(F15*25)/100</f>
        <v>905.75</v>
      </c>
      <c r="H15" s="8">
        <v>724.6</v>
      </c>
      <c r="I15" s="14">
        <f t="shared" si="5"/>
        <v>905.75</v>
      </c>
      <c r="J15" s="28">
        <f t="shared" si="2"/>
        <v>21.113053613053612</v>
      </c>
      <c r="K15" s="44">
        <f t="shared" si="3"/>
        <v>16.890442890442891</v>
      </c>
      <c r="L15" s="28">
        <f t="shared" si="4"/>
        <v>21.113053613053612</v>
      </c>
      <c r="M15" s="14">
        <f t="shared" si="0"/>
        <v>30450000</v>
      </c>
      <c r="N15" s="14">
        <f t="shared" si="1"/>
        <v>253750000</v>
      </c>
      <c r="O15" s="8"/>
    </row>
    <row r="16" spans="1:16" ht="18" customHeight="1" x14ac:dyDescent="0.25">
      <c r="A16" s="8">
        <v>7</v>
      </c>
      <c r="B16" s="9" t="s">
        <v>28</v>
      </c>
      <c r="C16" s="10" t="s">
        <v>27</v>
      </c>
      <c r="D16" s="11">
        <v>306</v>
      </c>
      <c r="E16" s="12">
        <v>24400</v>
      </c>
      <c r="F16" s="13">
        <v>4788</v>
      </c>
      <c r="G16" s="8">
        <f>(F16*25)/100</f>
        <v>1197</v>
      </c>
      <c r="H16" s="8">
        <v>1197</v>
      </c>
      <c r="I16" s="14">
        <f>(F16*5)/100+957.6</f>
        <v>1197</v>
      </c>
      <c r="J16" s="28">
        <f t="shared" si="2"/>
        <v>27.9020979020979</v>
      </c>
      <c r="K16" s="44">
        <f t="shared" si="3"/>
        <v>27.9020979020979</v>
      </c>
      <c r="L16" s="28">
        <f t="shared" si="4"/>
        <v>27.9020979020979</v>
      </c>
      <c r="M16" s="14">
        <f t="shared" si="0"/>
        <v>45900000</v>
      </c>
      <c r="N16" s="14">
        <f t="shared" si="1"/>
        <v>382500000</v>
      </c>
      <c r="O16" s="8"/>
      <c r="P16" s="15"/>
    </row>
    <row r="17" spans="1:16" ht="18" customHeight="1" x14ac:dyDescent="0.25">
      <c r="A17" s="8">
        <v>8</v>
      </c>
      <c r="B17" s="9" t="s">
        <v>29</v>
      </c>
      <c r="C17" s="10" t="s">
        <v>27</v>
      </c>
      <c r="D17" s="11">
        <v>301</v>
      </c>
      <c r="E17" s="12">
        <v>24400</v>
      </c>
      <c r="F17" s="13">
        <v>2949</v>
      </c>
      <c r="G17" s="8">
        <f>(F17*25)/100</f>
        <v>737.25</v>
      </c>
      <c r="H17" s="8">
        <v>589.79999999999995</v>
      </c>
      <c r="I17" s="14">
        <f t="shared" si="5"/>
        <v>737.25</v>
      </c>
      <c r="J17" s="28">
        <f t="shared" si="2"/>
        <v>17.185314685314683</v>
      </c>
      <c r="K17" s="44">
        <f t="shared" si="3"/>
        <v>13.748251748251747</v>
      </c>
      <c r="L17" s="28">
        <f t="shared" si="4"/>
        <v>17.185314685314683</v>
      </c>
      <c r="M17" s="14">
        <f t="shared" si="0"/>
        <v>45150000</v>
      </c>
      <c r="N17" s="14">
        <f t="shared" si="1"/>
        <v>376250000</v>
      </c>
      <c r="O17" s="8"/>
    </row>
    <row r="18" spans="1:16" ht="18" customHeight="1" x14ac:dyDescent="0.25">
      <c r="A18" s="8">
        <v>9</v>
      </c>
      <c r="B18" s="9" t="s">
        <v>30</v>
      </c>
      <c r="C18" s="10" t="s">
        <v>27</v>
      </c>
      <c r="D18" s="11">
        <v>555</v>
      </c>
      <c r="E18" s="12">
        <v>44900</v>
      </c>
      <c r="F18" s="13">
        <v>10875</v>
      </c>
      <c r="G18" s="8">
        <f>(F18*60)/100</f>
        <v>6525</v>
      </c>
      <c r="H18" s="8">
        <v>0</v>
      </c>
      <c r="I18" s="14">
        <f>(F18*5)/100+543.75</f>
        <v>1087.5</v>
      </c>
      <c r="J18" s="28">
        <f t="shared" si="2"/>
        <v>152.09790209790211</v>
      </c>
      <c r="K18" s="44">
        <f t="shared" si="3"/>
        <v>0</v>
      </c>
      <c r="L18" s="28">
        <f t="shared" si="4"/>
        <v>25.34965034965035</v>
      </c>
      <c r="M18" s="14">
        <f t="shared" si="0"/>
        <v>83250000</v>
      </c>
      <c r="N18" s="14">
        <f t="shared" si="1"/>
        <v>693750000</v>
      </c>
      <c r="O18" s="8"/>
      <c r="P18" s="15"/>
    </row>
    <row r="19" spans="1:16" ht="18" customHeight="1" x14ac:dyDescent="0.25">
      <c r="A19" s="8">
        <v>10</v>
      </c>
      <c r="B19" s="9" t="s">
        <v>31</v>
      </c>
      <c r="C19" s="10" t="s">
        <v>27</v>
      </c>
      <c r="D19" s="11">
        <v>680</v>
      </c>
      <c r="E19" s="12">
        <v>17600</v>
      </c>
      <c r="F19" s="13">
        <v>4221</v>
      </c>
      <c r="G19" s="8">
        <f>(F19*40)/100</f>
        <v>1688.4</v>
      </c>
      <c r="H19" s="8">
        <v>422.1</v>
      </c>
      <c r="I19" s="14">
        <f>(F19*10)/100</f>
        <v>422.1</v>
      </c>
      <c r="J19" s="28">
        <f t="shared" si="2"/>
        <v>39.356643356643353</v>
      </c>
      <c r="K19" s="44">
        <f t="shared" si="3"/>
        <v>9.8391608391608383</v>
      </c>
      <c r="L19" s="28">
        <f t="shared" si="4"/>
        <v>9.8391608391608383</v>
      </c>
      <c r="M19" s="14">
        <f t="shared" si="0"/>
        <v>102000000</v>
      </c>
      <c r="N19" s="14">
        <f t="shared" si="1"/>
        <v>850000000</v>
      </c>
      <c r="O19" s="8"/>
    </row>
    <row r="20" spans="1:16" ht="18" customHeight="1" x14ac:dyDescent="0.25">
      <c r="A20" s="8">
        <v>11</v>
      </c>
      <c r="B20" s="9" t="s">
        <v>32</v>
      </c>
      <c r="C20" s="10" t="s">
        <v>33</v>
      </c>
      <c r="D20" s="11">
        <v>870</v>
      </c>
      <c r="E20" s="12">
        <v>83300</v>
      </c>
      <c r="F20" s="13">
        <v>6670</v>
      </c>
      <c r="G20" s="8">
        <f>(F20*50)/100</f>
        <v>3335</v>
      </c>
      <c r="H20" s="8">
        <v>333.5</v>
      </c>
      <c r="I20" s="14">
        <f t="shared" si="5"/>
        <v>1667.5</v>
      </c>
      <c r="J20" s="28">
        <f t="shared" si="2"/>
        <v>77.738927738927742</v>
      </c>
      <c r="K20" s="44">
        <f t="shared" si="3"/>
        <v>7.7738927738927739</v>
      </c>
      <c r="L20" s="28">
        <f t="shared" si="4"/>
        <v>38.869463869463871</v>
      </c>
      <c r="M20" s="14">
        <f t="shared" si="0"/>
        <v>130500000</v>
      </c>
      <c r="N20" s="14">
        <f t="shared" si="1"/>
        <v>1087500000</v>
      </c>
      <c r="O20" s="8"/>
    </row>
    <row r="21" spans="1:16" ht="18" customHeight="1" x14ac:dyDescent="0.25">
      <c r="A21" s="8">
        <v>12</v>
      </c>
      <c r="B21" s="9" t="s">
        <v>34</v>
      </c>
      <c r="C21" s="10" t="s">
        <v>35</v>
      </c>
      <c r="D21" s="11">
        <v>225</v>
      </c>
      <c r="E21" s="12">
        <v>17300.7</v>
      </c>
      <c r="F21" s="13">
        <v>7100</v>
      </c>
      <c r="G21" s="8">
        <f>(F21*35)/100</f>
        <v>2485</v>
      </c>
      <c r="H21" s="8">
        <v>710</v>
      </c>
      <c r="I21" s="14">
        <f t="shared" si="5"/>
        <v>1775</v>
      </c>
      <c r="J21" s="28">
        <f t="shared" si="2"/>
        <v>57.925407925407924</v>
      </c>
      <c r="K21" s="44">
        <f t="shared" si="3"/>
        <v>16.550116550116549</v>
      </c>
      <c r="L21" s="28">
        <f t="shared" si="4"/>
        <v>41.375291375291376</v>
      </c>
      <c r="M21" s="14">
        <f t="shared" si="0"/>
        <v>33750000</v>
      </c>
      <c r="N21" s="14">
        <f t="shared" si="1"/>
        <v>281250000</v>
      </c>
      <c r="O21" s="8"/>
    </row>
    <row r="22" spans="1:16" ht="18" customHeight="1" x14ac:dyDescent="0.25">
      <c r="A22" s="8">
        <v>13</v>
      </c>
      <c r="B22" s="9" t="s">
        <v>36</v>
      </c>
      <c r="C22" s="10" t="s">
        <v>35</v>
      </c>
      <c r="D22" s="11">
        <v>86</v>
      </c>
      <c r="E22" s="12">
        <v>7800.2</v>
      </c>
      <c r="F22" s="13">
        <v>6972</v>
      </c>
      <c r="G22" s="8">
        <f>2788.8+491</f>
        <v>3279.8</v>
      </c>
      <c r="H22" s="8">
        <v>348.6</v>
      </c>
      <c r="I22" s="14">
        <v>2091.6</v>
      </c>
      <c r="J22" s="28">
        <f t="shared" si="2"/>
        <v>76.452214452214463</v>
      </c>
      <c r="K22" s="44">
        <f t="shared" si="3"/>
        <v>8.1258741258741267</v>
      </c>
      <c r="L22" s="28">
        <f t="shared" si="4"/>
        <v>48.755244755244753</v>
      </c>
      <c r="M22" s="14">
        <f t="shared" si="0"/>
        <v>12900000</v>
      </c>
      <c r="N22" s="14">
        <f t="shared" si="1"/>
        <v>107500000</v>
      </c>
      <c r="O22" s="8"/>
    </row>
    <row r="23" spans="1:16" ht="18" customHeight="1" x14ac:dyDescent="0.25">
      <c r="A23" s="8">
        <v>14</v>
      </c>
      <c r="B23" s="9" t="s">
        <v>37</v>
      </c>
      <c r="C23" s="10" t="s">
        <v>38</v>
      </c>
      <c r="D23" s="11">
        <v>333</v>
      </c>
      <c r="E23" s="12">
        <v>10800</v>
      </c>
      <c r="F23" s="13">
        <v>8514</v>
      </c>
      <c r="G23" s="8">
        <f>(F23*0)/100</f>
        <v>0</v>
      </c>
      <c r="H23" s="8">
        <v>6811.2</v>
      </c>
      <c r="I23" s="14">
        <f>(F23*0)/100</f>
        <v>0</v>
      </c>
      <c r="J23" s="28">
        <f t="shared" si="2"/>
        <v>0</v>
      </c>
      <c r="K23" s="44">
        <f t="shared" si="3"/>
        <v>158.76923076923077</v>
      </c>
      <c r="L23" s="28">
        <f t="shared" si="4"/>
        <v>0</v>
      </c>
      <c r="M23" s="14">
        <f t="shared" si="0"/>
        <v>49950000</v>
      </c>
      <c r="N23" s="14">
        <f t="shared" si="1"/>
        <v>416250000</v>
      </c>
      <c r="O23" s="8"/>
    </row>
    <row r="24" spans="1:16" ht="18" customHeight="1" x14ac:dyDescent="0.25">
      <c r="A24" s="8">
        <v>15</v>
      </c>
      <c r="B24" s="9" t="s">
        <v>39</v>
      </c>
      <c r="C24" s="10" t="s">
        <v>38</v>
      </c>
      <c r="D24" s="11">
        <v>175</v>
      </c>
      <c r="E24" s="11">
        <v>17500</v>
      </c>
      <c r="F24" s="16">
        <v>3501.4</v>
      </c>
      <c r="G24" s="8">
        <f>(F24*20)/100</f>
        <v>700.28</v>
      </c>
      <c r="H24" s="8">
        <v>1400.56</v>
      </c>
      <c r="I24" s="14">
        <f>(F24*20)/100</f>
        <v>700.28</v>
      </c>
      <c r="J24" s="28">
        <f t="shared" si="2"/>
        <v>16.323543123543121</v>
      </c>
      <c r="K24" s="44">
        <f t="shared" si="3"/>
        <v>32.647086247086243</v>
      </c>
      <c r="L24" s="28">
        <f t="shared" si="4"/>
        <v>16.323543123543121</v>
      </c>
      <c r="M24" s="14">
        <f t="shared" si="0"/>
        <v>26250000</v>
      </c>
      <c r="N24" s="14">
        <f t="shared" si="1"/>
        <v>218750000</v>
      </c>
      <c r="O24" s="8"/>
    </row>
    <row r="25" spans="1:16" ht="18" customHeight="1" x14ac:dyDescent="0.25">
      <c r="A25" s="8">
        <v>16</v>
      </c>
      <c r="B25" s="9" t="s">
        <v>40</v>
      </c>
      <c r="C25" s="10" t="s">
        <v>41</v>
      </c>
      <c r="D25" s="11">
        <v>285.31</v>
      </c>
      <c r="E25" s="11">
        <v>28500.31</v>
      </c>
      <c r="F25" s="16">
        <v>1200</v>
      </c>
      <c r="G25" s="8">
        <f>(F25*10)/100</f>
        <v>120</v>
      </c>
      <c r="H25" s="8">
        <v>720</v>
      </c>
      <c r="I25" s="14">
        <f>(F25*20)/100</f>
        <v>240</v>
      </c>
      <c r="J25" s="28">
        <f t="shared" si="2"/>
        <v>2.7972027972027971</v>
      </c>
      <c r="K25" s="44">
        <f t="shared" si="3"/>
        <v>16.783216783216783</v>
      </c>
      <c r="L25" s="28">
        <f t="shared" si="4"/>
        <v>5.5944055944055942</v>
      </c>
      <c r="M25" s="14">
        <f t="shared" si="0"/>
        <v>42796500</v>
      </c>
      <c r="N25" s="14">
        <f t="shared" si="1"/>
        <v>356637500</v>
      </c>
      <c r="O25" s="8"/>
    </row>
    <row r="26" spans="1:16" ht="18" customHeight="1" x14ac:dyDescent="0.25">
      <c r="A26" s="17">
        <v>17</v>
      </c>
      <c r="B26" s="9" t="s">
        <v>42</v>
      </c>
      <c r="C26" s="10" t="s">
        <v>38</v>
      </c>
      <c r="D26" s="11">
        <v>265.81</v>
      </c>
      <c r="E26" s="11">
        <v>26698.81</v>
      </c>
      <c r="F26" s="18">
        <v>4250</v>
      </c>
      <c r="G26" s="8">
        <f>(F26*0)/100</f>
        <v>0</v>
      </c>
      <c r="H26" s="8">
        <v>2125</v>
      </c>
      <c r="I26" s="14">
        <f>(F26*20)/100</f>
        <v>850</v>
      </c>
      <c r="J26" s="28">
        <f t="shared" si="2"/>
        <v>0</v>
      </c>
      <c r="K26" s="44">
        <f t="shared" si="3"/>
        <v>49.533799533799531</v>
      </c>
      <c r="L26" s="28">
        <f t="shared" si="4"/>
        <v>19.813519813519815</v>
      </c>
      <c r="M26" s="19">
        <f t="shared" si="0"/>
        <v>39871500</v>
      </c>
      <c r="N26" s="14">
        <f t="shared" si="1"/>
        <v>332262500</v>
      </c>
      <c r="O26" s="17"/>
    </row>
    <row r="27" spans="1:16" ht="18" customHeight="1" x14ac:dyDescent="0.25">
      <c r="A27" s="17">
        <v>18</v>
      </c>
      <c r="B27" s="9" t="s">
        <v>43</v>
      </c>
      <c r="C27" s="10" t="s">
        <v>38</v>
      </c>
      <c r="D27" s="20">
        <v>223.05</v>
      </c>
      <c r="E27" s="20">
        <v>22300.05</v>
      </c>
      <c r="F27" s="18">
        <v>1850</v>
      </c>
      <c r="G27" s="8">
        <f>(F27*20)/100</f>
        <v>370</v>
      </c>
      <c r="H27" s="8">
        <v>925</v>
      </c>
      <c r="I27" s="14">
        <f>(F27*10)/100</f>
        <v>185</v>
      </c>
      <c r="J27" s="28">
        <f t="shared" si="2"/>
        <v>8.6247086247086244</v>
      </c>
      <c r="K27" s="44">
        <f t="shared" si="3"/>
        <v>21.561771561771561</v>
      </c>
      <c r="L27" s="28">
        <f t="shared" si="4"/>
        <v>4.3123543123543122</v>
      </c>
      <c r="M27" s="19">
        <f t="shared" si="0"/>
        <v>33457500</v>
      </c>
      <c r="N27" s="14">
        <f t="shared" si="1"/>
        <v>278812500</v>
      </c>
      <c r="O27" s="17"/>
    </row>
    <row r="28" spans="1:16" ht="18" customHeight="1" x14ac:dyDescent="0.25">
      <c r="A28" s="17">
        <v>19</v>
      </c>
      <c r="B28" s="9" t="s">
        <v>44</v>
      </c>
      <c r="C28" s="21" t="s">
        <v>45</v>
      </c>
      <c r="D28" s="20">
        <v>91.16</v>
      </c>
      <c r="E28" s="20">
        <v>9100.16</v>
      </c>
      <c r="F28" s="18">
        <v>1100</v>
      </c>
      <c r="G28" s="8">
        <f>(F28*10)/100</f>
        <v>110</v>
      </c>
      <c r="H28" s="8">
        <v>660</v>
      </c>
      <c r="I28" s="14">
        <f>(F28*20)/100</f>
        <v>220</v>
      </c>
      <c r="J28" s="28">
        <f t="shared" si="2"/>
        <v>2.5641025641025639</v>
      </c>
      <c r="K28" s="44">
        <f t="shared" si="3"/>
        <v>15.384615384615385</v>
      </c>
      <c r="L28" s="28">
        <f t="shared" si="4"/>
        <v>5.1282051282051277</v>
      </c>
      <c r="M28" s="19">
        <f t="shared" si="0"/>
        <v>13674000</v>
      </c>
      <c r="N28" s="14">
        <f t="shared" si="1"/>
        <v>113950000</v>
      </c>
      <c r="O28" s="17"/>
    </row>
    <row r="29" spans="1:16" ht="18" customHeight="1" thickBot="1" x14ac:dyDescent="0.3">
      <c r="A29" s="17">
        <v>20</v>
      </c>
      <c r="B29" s="22" t="s">
        <v>46</v>
      </c>
      <c r="C29" s="23" t="s">
        <v>41</v>
      </c>
      <c r="D29" s="20">
        <v>79.260000000000005</v>
      </c>
      <c r="E29" s="20">
        <v>7900.26</v>
      </c>
      <c r="F29" s="24">
        <v>2100</v>
      </c>
      <c r="G29" s="8">
        <f>(F29*10)/100</f>
        <v>210</v>
      </c>
      <c r="H29" s="8">
        <v>1470</v>
      </c>
      <c r="I29" s="14">
        <f>(F29*10)/100</f>
        <v>210</v>
      </c>
      <c r="J29" s="28">
        <f t="shared" si="2"/>
        <v>4.895104895104895</v>
      </c>
      <c r="K29" s="44">
        <f t="shared" si="3"/>
        <v>34.265734265734267</v>
      </c>
      <c r="L29" s="28">
        <f t="shared" si="4"/>
        <v>4.895104895104895</v>
      </c>
      <c r="M29" s="19">
        <f t="shared" si="0"/>
        <v>11889000</v>
      </c>
      <c r="N29" s="14">
        <f t="shared" si="1"/>
        <v>99075000</v>
      </c>
      <c r="O29" s="17"/>
    </row>
    <row r="30" spans="1:16" s="34" customFormat="1" ht="17.45" customHeight="1" thickTop="1" x14ac:dyDescent="0.25">
      <c r="A30" s="33"/>
      <c r="B30" s="29" t="s">
        <v>47</v>
      </c>
      <c r="C30" s="30"/>
      <c r="D30" s="31">
        <f t="shared" ref="D30:N30" si="6">SUM(D9:D29)</f>
        <v>6180.5900000000011</v>
      </c>
      <c r="E30" s="31">
        <f t="shared" si="6"/>
        <v>475600.49</v>
      </c>
      <c r="F30" s="31">
        <f t="shared" si="6"/>
        <v>93418.4</v>
      </c>
      <c r="G30" s="156">
        <v>45158.454560000006</v>
      </c>
      <c r="H30" s="156">
        <v>29229.415439999993</v>
      </c>
      <c r="I30" s="156">
        <v>19030.53</v>
      </c>
      <c r="J30" s="50">
        <f>G30/$F$30*100</f>
        <v>48.340000000000011</v>
      </c>
      <c r="K30" s="50">
        <f>H30/$F$30*100</f>
        <v>31.28871340121432</v>
      </c>
      <c r="L30" s="50">
        <f>I30/$F$30*100</f>
        <v>20.37128659878568</v>
      </c>
      <c r="M30" s="31">
        <f t="shared" si="6"/>
        <v>927088500</v>
      </c>
      <c r="N30" s="31">
        <f t="shared" si="6"/>
        <v>7725737500</v>
      </c>
      <c r="O30" s="32" t="s">
        <v>48</v>
      </c>
    </row>
    <row r="31" spans="1:16" s="42" customFormat="1" ht="13.5" customHeight="1" x14ac:dyDescent="0.25"/>
  </sheetData>
  <mergeCells count="10">
    <mergeCell ref="A1:O1"/>
    <mergeCell ref="A2:O2"/>
    <mergeCell ref="A7:A8"/>
    <mergeCell ref="B7:B8"/>
    <mergeCell ref="C7:C8"/>
    <mergeCell ref="F7:F8"/>
    <mergeCell ref="G7:I7"/>
    <mergeCell ref="J7:L7"/>
    <mergeCell ref="M7:N7"/>
    <mergeCell ref="O7:O8"/>
  </mergeCells>
  <pageMargins left="0.31496062992125984" right="0.19685039370078741" top="0.55118110236220474" bottom="0.23622047244094491" header="0.31496062992125984" footer="0.31496062992125984"/>
  <pageSetup paperSize="10000" scale="7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39"/>
  <sheetViews>
    <sheetView view="pageBreakPreview" topLeftCell="D1" zoomScale="70" zoomScaleSheetLayoutView="70" workbookViewId="0">
      <selection activeCell="G30" sqref="G30:I30"/>
    </sheetView>
  </sheetViews>
  <sheetFormatPr defaultRowHeight="15" x14ac:dyDescent="0.25"/>
  <cols>
    <col min="1" max="1" width="4.5703125" customWidth="1"/>
    <col min="2" max="2" width="29.28515625" customWidth="1"/>
    <col min="3" max="3" width="22.140625" customWidth="1"/>
    <col min="4" max="4" width="11.85546875" customWidth="1"/>
    <col min="5" max="5" width="15.7109375" customWidth="1"/>
    <col min="6" max="6" width="14.85546875" customWidth="1"/>
    <col min="7" max="9" width="8.85546875" bestFit="1" customWidth="1"/>
    <col min="10" max="12" width="7.5703125" bestFit="1" customWidth="1"/>
    <col min="13" max="13" width="16.85546875" hidden="1" customWidth="1"/>
    <col min="14" max="14" width="17.28515625" hidden="1" customWidth="1"/>
    <col min="15" max="15" width="5.85546875" bestFit="1" customWidth="1"/>
  </cols>
  <sheetData>
    <row r="1" spans="1:16" ht="18.75" x14ac:dyDescent="0.3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6" ht="18.75" x14ac:dyDescent="0.3">
      <c r="A2" s="170" t="s">
        <v>76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4" spans="1:16" x14ac:dyDescent="0.25">
      <c r="A4" t="s">
        <v>0</v>
      </c>
      <c r="C4" t="s">
        <v>1</v>
      </c>
    </row>
    <row r="5" spans="1:16" x14ac:dyDescent="0.25">
      <c r="A5" t="s">
        <v>2</v>
      </c>
      <c r="C5" t="s">
        <v>3</v>
      </c>
    </row>
    <row r="7" spans="1:16" ht="18" customHeight="1" x14ac:dyDescent="0.25">
      <c r="A7" s="174" t="s">
        <v>4</v>
      </c>
      <c r="B7" s="175" t="s">
        <v>5</v>
      </c>
      <c r="C7" s="175" t="s">
        <v>6</v>
      </c>
      <c r="D7" s="1" t="s">
        <v>7</v>
      </c>
      <c r="E7" s="2" t="s">
        <v>8</v>
      </c>
      <c r="F7" s="176" t="s">
        <v>9</v>
      </c>
      <c r="G7" s="175" t="s">
        <v>70</v>
      </c>
      <c r="H7" s="175"/>
      <c r="I7" s="175"/>
      <c r="J7" s="175" t="s">
        <v>61</v>
      </c>
      <c r="K7" s="175"/>
      <c r="L7" s="175"/>
      <c r="M7" s="179" t="s">
        <v>10</v>
      </c>
      <c r="N7" s="179"/>
      <c r="O7" s="175" t="s">
        <v>11</v>
      </c>
    </row>
    <row r="8" spans="1:16" ht="27.75" customHeight="1" x14ac:dyDescent="0.25">
      <c r="A8" s="174"/>
      <c r="B8" s="175"/>
      <c r="C8" s="175"/>
      <c r="D8" t="s">
        <v>12</v>
      </c>
      <c r="E8" s="3" t="s">
        <v>62</v>
      </c>
      <c r="F8" s="177"/>
      <c r="G8" s="35" t="s">
        <v>13</v>
      </c>
      <c r="H8" s="35" t="s">
        <v>15</v>
      </c>
      <c r="I8" s="35" t="s">
        <v>14</v>
      </c>
      <c r="J8" s="35" t="s">
        <v>13</v>
      </c>
      <c r="K8" s="35" t="s">
        <v>15</v>
      </c>
      <c r="L8" s="35" t="s">
        <v>14</v>
      </c>
      <c r="M8" s="36" t="s">
        <v>16</v>
      </c>
      <c r="N8" s="36" t="s">
        <v>17</v>
      </c>
      <c r="O8" s="175"/>
    </row>
    <row r="9" spans="1:16" ht="18" customHeight="1" x14ac:dyDescent="0.25">
      <c r="A9" s="4"/>
      <c r="B9" s="4"/>
      <c r="C9" s="5"/>
      <c r="D9" s="6"/>
      <c r="E9" s="7"/>
      <c r="F9" s="7"/>
      <c r="G9" s="4"/>
      <c r="H9" s="4"/>
      <c r="I9" s="4"/>
      <c r="J9" s="4"/>
      <c r="K9" s="4"/>
      <c r="L9" s="4"/>
      <c r="M9" s="4"/>
      <c r="N9" s="4"/>
      <c r="O9" s="4"/>
    </row>
    <row r="10" spans="1:16" ht="18" customHeight="1" x14ac:dyDescent="0.25">
      <c r="A10" s="8">
        <v>1</v>
      </c>
      <c r="B10" s="9" t="s">
        <v>18</v>
      </c>
      <c r="C10" s="10" t="s">
        <v>19</v>
      </c>
      <c r="D10" s="11">
        <v>417</v>
      </c>
      <c r="E10" s="12">
        <v>33000</v>
      </c>
      <c r="F10" s="13">
        <v>4290</v>
      </c>
      <c r="G10" s="40">
        <v>2074</v>
      </c>
      <c r="H10" s="40">
        <v>717</v>
      </c>
      <c r="I10" s="14">
        <v>1499</v>
      </c>
      <c r="J10" s="28">
        <f>G10/F10*100</f>
        <v>48.344988344988344</v>
      </c>
      <c r="K10" s="28">
        <f>H10/G10*100</f>
        <v>34.570877531340408</v>
      </c>
      <c r="L10" s="28">
        <f>I10/H10*100</f>
        <v>209.0655509065551</v>
      </c>
      <c r="M10" s="14">
        <f>D10*150000</f>
        <v>62550000</v>
      </c>
      <c r="N10" s="14">
        <f>D10*1250000</f>
        <v>521250000</v>
      </c>
      <c r="O10" s="8"/>
    </row>
    <row r="11" spans="1:16" ht="18" customHeight="1" x14ac:dyDescent="0.25">
      <c r="A11" s="8">
        <v>2</v>
      </c>
      <c r="B11" s="9" t="s">
        <v>20</v>
      </c>
      <c r="C11" s="10" t="s">
        <v>21</v>
      </c>
      <c r="D11" s="11">
        <v>103</v>
      </c>
      <c r="E11" s="12">
        <v>6700</v>
      </c>
      <c r="F11" s="13">
        <v>4792</v>
      </c>
      <c r="G11" s="40">
        <v>2731.44</v>
      </c>
      <c r="H11" s="40">
        <v>1677.2</v>
      </c>
      <c r="I11" s="14">
        <v>383.36000000000013</v>
      </c>
      <c r="J11" s="28">
        <f t="shared" ref="J11:J29" si="0">G11/F11*100</f>
        <v>57.000000000000007</v>
      </c>
      <c r="K11" s="28">
        <f t="shared" ref="K11:K29" si="1">H11/G11*100</f>
        <v>61.403508771929829</v>
      </c>
      <c r="L11" s="28">
        <f t="shared" ref="L11:L29" si="2">I11/H11*100</f>
        <v>22.857142857142865</v>
      </c>
      <c r="M11" s="14">
        <f t="shared" ref="M11:M28" si="3">D11*150000</f>
        <v>15450000</v>
      </c>
      <c r="N11" s="14">
        <f t="shared" ref="N11:N29" si="4">D11*1250000</f>
        <v>128750000</v>
      </c>
      <c r="O11" s="8"/>
    </row>
    <row r="12" spans="1:16" ht="18" customHeight="1" x14ac:dyDescent="0.25">
      <c r="A12" s="8">
        <v>3</v>
      </c>
      <c r="B12" s="9" t="s">
        <v>22</v>
      </c>
      <c r="C12" s="10" t="s">
        <v>21</v>
      </c>
      <c r="D12" s="11">
        <v>288</v>
      </c>
      <c r="E12" s="12">
        <v>24600</v>
      </c>
      <c r="F12" s="13">
        <v>3334</v>
      </c>
      <c r="G12" s="40">
        <f>2400.54</f>
        <v>2400.54</v>
      </c>
      <c r="H12" s="14">
        <v>316.73</v>
      </c>
      <c r="I12" s="14">
        <v>716.73</v>
      </c>
      <c r="J12" s="28">
        <f t="shared" si="0"/>
        <v>72.00179964007198</v>
      </c>
      <c r="K12" s="28">
        <f t="shared" si="1"/>
        <v>13.194114657535389</v>
      </c>
      <c r="L12" s="28">
        <f t="shared" si="2"/>
        <v>226.29053136741072</v>
      </c>
      <c r="M12" s="14">
        <f t="shared" si="3"/>
        <v>43200000</v>
      </c>
      <c r="N12" s="14">
        <f t="shared" si="4"/>
        <v>360000000</v>
      </c>
      <c r="O12" s="8"/>
    </row>
    <row r="13" spans="1:16" ht="18" customHeight="1" x14ac:dyDescent="0.25">
      <c r="A13" s="8">
        <v>4</v>
      </c>
      <c r="B13" s="9" t="s">
        <v>23</v>
      </c>
      <c r="C13" s="10" t="s">
        <v>21</v>
      </c>
      <c r="D13" s="11">
        <v>209</v>
      </c>
      <c r="E13" s="12">
        <v>14100</v>
      </c>
      <c r="F13" s="13">
        <v>3388</v>
      </c>
      <c r="G13" s="40">
        <v>1727.88</v>
      </c>
      <c r="H13" s="40">
        <v>1016.4</v>
      </c>
      <c r="I13" s="14">
        <v>643.72</v>
      </c>
      <c r="J13" s="28">
        <f t="shared" si="0"/>
        <v>51</v>
      </c>
      <c r="K13" s="28">
        <f t="shared" si="1"/>
        <v>58.823529411764696</v>
      </c>
      <c r="L13" s="28">
        <f t="shared" si="2"/>
        <v>63.333333333333343</v>
      </c>
      <c r="M13" s="14">
        <f t="shared" si="3"/>
        <v>31350000</v>
      </c>
      <c r="N13" s="14">
        <f t="shared" si="4"/>
        <v>261250000</v>
      </c>
      <c r="O13" s="8"/>
    </row>
    <row r="14" spans="1:16" ht="18" customHeight="1" x14ac:dyDescent="0.25">
      <c r="A14" s="8">
        <v>5</v>
      </c>
      <c r="B14" s="9" t="s">
        <v>24</v>
      </c>
      <c r="C14" s="10" t="s">
        <v>25</v>
      </c>
      <c r="D14" s="11">
        <v>485</v>
      </c>
      <c r="E14" s="12">
        <v>45000</v>
      </c>
      <c r="F14" s="13">
        <v>7901</v>
      </c>
      <c r="G14" s="40">
        <f>5530.7</f>
        <v>5530.7</v>
      </c>
      <c r="H14" s="40">
        <v>1475.2499999999998</v>
      </c>
      <c r="I14" s="14">
        <v>895.05</v>
      </c>
      <c r="J14" s="28">
        <f t="shared" si="0"/>
        <v>70</v>
      </c>
      <c r="K14" s="28">
        <f t="shared" si="1"/>
        <v>26.673838754588026</v>
      </c>
      <c r="L14" s="28">
        <f t="shared" si="2"/>
        <v>60.671072699542464</v>
      </c>
      <c r="M14" s="14">
        <f t="shared" si="3"/>
        <v>72750000</v>
      </c>
      <c r="N14" s="14">
        <f t="shared" si="4"/>
        <v>606250000</v>
      </c>
      <c r="O14" s="8"/>
    </row>
    <row r="15" spans="1:16" ht="18" customHeight="1" x14ac:dyDescent="0.25">
      <c r="A15" s="8">
        <v>6</v>
      </c>
      <c r="B15" s="9" t="s">
        <v>26</v>
      </c>
      <c r="C15" s="10" t="s">
        <v>27</v>
      </c>
      <c r="D15" s="11">
        <v>203</v>
      </c>
      <c r="E15" s="12">
        <v>9700</v>
      </c>
      <c r="F15" s="13">
        <v>3623</v>
      </c>
      <c r="G15" s="40">
        <v>1666.58</v>
      </c>
      <c r="H15" s="40">
        <v>1431.09</v>
      </c>
      <c r="I15" s="14">
        <v>525.32999999999993</v>
      </c>
      <c r="J15" s="28">
        <f t="shared" si="0"/>
        <v>46</v>
      </c>
      <c r="K15" s="28">
        <f t="shared" si="1"/>
        <v>85.869865232992112</v>
      </c>
      <c r="L15" s="28">
        <f t="shared" si="2"/>
        <v>36.708383120558452</v>
      </c>
      <c r="M15" s="14">
        <f t="shared" si="3"/>
        <v>30450000</v>
      </c>
      <c r="N15" s="14">
        <f t="shared" si="4"/>
        <v>253750000</v>
      </c>
      <c r="O15" s="8"/>
    </row>
    <row r="16" spans="1:16" ht="18" customHeight="1" x14ac:dyDescent="0.25">
      <c r="A16" s="8">
        <v>7</v>
      </c>
      <c r="B16" s="9" t="s">
        <v>28</v>
      </c>
      <c r="C16" s="10" t="s">
        <v>27</v>
      </c>
      <c r="D16" s="11">
        <v>306</v>
      </c>
      <c r="E16" s="12">
        <v>24400</v>
      </c>
      <c r="F16" s="13">
        <v>4788</v>
      </c>
      <c r="G16" s="40">
        <v>1436.4</v>
      </c>
      <c r="H16" s="40">
        <v>2394</v>
      </c>
      <c r="I16" s="14">
        <v>957.6</v>
      </c>
      <c r="J16" s="28">
        <f t="shared" si="0"/>
        <v>30.000000000000004</v>
      </c>
      <c r="K16" s="28">
        <f t="shared" si="1"/>
        <v>166.66666666666666</v>
      </c>
      <c r="L16" s="28">
        <f t="shared" si="2"/>
        <v>40</v>
      </c>
      <c r="M16" s="14">
        <f t="shared" si="3"/>
        <v>45900000</v>
      </c>
      <c r="N16" s="14">
        <f t="shared" si="4"/>
        <v>382500000</v>
      </c>
      <c r="O16" s="8"/>
      <c r="P16" s="15"/>
    </row>
    <row r="17" spans="1:16" ht="18" customHeight="1" x14ac:dyDescent="0.25">
      <c r="A17" s="8">
        <v>8</v>
      </c>
      <c r="B17" s="9" t="s">
        <v>29</v>
      </c>
      <c r="C17" s="10" t="s">
        <v>27</v>
      </c>
      <c r="D17" s="11">
        <v>301</v>
      </c>
      <c r="E17" s="12">
        <v>24400</v>
      </c>
      <c r="F17" s="13">
        <v>2949</v>
      </c>
      <c r="G17" s="40">
        <v>2100.2199999999998</v>
      </c>
      <c r="H17" s="40">
        <v>474.5</v>
      </c>
      <c r="I17" s="14">
        <v>374.28</v>
      </c>
      <c r="J17" s="28">
        <f t="shared" si="0"/>
        <v>71.218040013563908</v>
      </c>
      <c r="K17" s="28">
        <f t="shared" si="1"/>
        <v>22.592871223014736</v>
      </c>
      <c r="L17" s="28">
        <f t="shared" si="2"/>
        <v>78.878819810326647</v>
      </c>
      <c r="M17" s="14">
        <f t="shared" si="3"/>
        <v>45150000</v>
      </c>
      <c r="N17" s="14">
        <f t="shared" si="4"/>
        <v>376250000</v>
      </c>
      <c r="O17" s="8"/>
    </row>
    <row r="18" spans="1:16" ht="18" customHeight="1" x14ac:dyDescent="0.25">
      <c r="A18" s="8">
        <v>9</v>
      </c>
      <c r="B18" s="9" t="s">
        <v>30</v>
      </c>
      <c r="C18" s="10" t="s">
        <v>27</v>
      </c>
      <c r="D18" s="11">
        <v>555</v>
      </c>
      <c r="E18" s="12">
        <v>44900</v>
      </c>
      <c r="F18" s="13">
        <v>10875</v>
      </c>
      <c r="G18" s="40">
        <v>8156.25</v>
      </c>
      <c r="H18" s="40">
        <v>2262.5</v>
      </c>
      <c r="I18" s="14">
        <v>456.25</v>
      </c>
      <c r="J18" s="28">
        <f t="shared" si="0"/>
        <v>75</v>
      </c>
      <c r="K18" s="28">
        <f t="shared" si="1"/>
        <v>27.739463601532567</v>
      </c>
      <c r="L18" s="28">
        <f t="shared" si="2"/>
        <v>20.165745856353592</v>
      </c>
      <c r="M18" s="14">
        <f t="shared" si="3"/>
        <v>83250000</v>
      </c>
      <c r="N18" s="14">
        <f t="shared" si="4"/>
        <v>693750000</v>
      </c>
      <c r="O18" s="8"/>
      <c r="P18" s="15"/>
    </row>
    <row r="19" spans="1:16" ht="18" customHeight="1" x14ac:dyDescent="0.25">
      <c r="A19" s="8">
        <v>10</v>
      </c>
      <c r="B19" s="9" t="s">
        <v>31</v>
      </c>
      <c r="C19" s="10" t="s">
        <v>27</v>
      </c>
      <c r="D19" s="11">
        <v>680</v>
      </c>
      <c r="E19" s="12">
        <v>17600</v>
      </c>
      <c r="F19" s="13">
        <v>4221</v>
      </c>
      <c r="G19" s="40">
        <v>1688.4</v>
      </c>
      <c r="H19" s="40">
        <v>2110.5</v>
      </c>
      <c r="I19" s="14">
        <v>422.1</v>
      </c>
      <c r="J19" s="28">
        <f t="shared" si="0"/>
        <v>40</v>
      </c>
      <c r="K19" s="28">
        <f t="shared" si="1"/>
        <v>125</v>
      </c>
      <c r="L19" s="28">
        <f t="shared" si="2"/>
        <v>20</v>
      </c>
      <c r="M19" s="14">
        <f t="shared" si="3"/>
        <v>102000000</v>
      </c>
      <c r="N19" s="14">
        <f t="shared" si="4"/>
        <v>850000000</v>
      </c>
      <c r="O19" s="8"/>
    </row>
    <row r="20" spans="1:16" ht="18" customHeight="1" x14ac:dyDescent="0.25">
      <c r="A20" s="8">
        <v>11</v>
      </c>
      <c r="B20" s="9" t="s">
        <v>32</v>
      </c>
      <c r="C20" s="10" t="s">
        <v>33</v>
      </c>
      <c r="D20" s="11">
        <v>870</v>
      </c>
      <c r="E20" s="12">
        <v>83300</v>
      </c>
      <c r="F20" s="13">
        <v>6670</v>
      </c>
      <c r="G20" s="40">
        <v>4535.8</v>
      </c>
      <c r="H20" s="40">
        <v>867.1</v>
      </c>
      <c r="I20" s="14">
        <v>1267</v>
      </c>
      <c r="J20" s="28">
        <f t="shared" si="0"/>
        <v>68.002998500749626</v>
      </c>
      <c r="K20" s="28">
        <f t="shared" si="1"/>
        <v>19.116804091891176</v>
      </c>
      <c r="L20" s="28">
        <f t="shared" si="2"/>
        <v>146.11924806827355</v>
      </c>
      <c r="M20" s="14">
        <f t="shared" si="3"/>
        <v>130500000</v>
      </c>
      <c r="N20" s="14">
        <f t="shared" si="4"/>
        <v>1087500000</v>
      </c>
      <c r="O20" s="8"/>
    </row>
    <row r="21" spans="1:16" ht="18" customHeight="1" x14ac:dyDescent="0.25">
      <c r="A21" s="8">
        <v>12</v>
      </c>
      <c r="B21" s="9" t="s">
        <v>34</v>
      </c>
      <c r="C21" s="10" t="s">
        <v>35</v>
      </c>
      <c r="D21" s="11">
        <v>225</v>
      </c>
      <c r="E21" s="12">
        <v>17300.7</v>
      </c>
      <c r="F21" s="13">
        <v>7100</v>
      </c>
      <c r="G21" s="40">
        <v>2911</v>
      </c>
      <c r="H21" s="40">
        <v>2840</v>
      </c>
      <c r="I21" s="14">
        <v>1349</v>
      </c>
      <c r="J21" s="28">
        <f t="shared" si="0"/>
        <v>41</v>
      </c>
      <c r="K21" s="28">
        <f t="shared" si="1"/>
        <v>97.560975609756099</v>
      </c>
      <c r="L21" s="28">
        <f t="shared" si="2"/>
        <v>47.5</v>
      </c>
      <c r="M21" s="14">
        <f t="shared" si="3"/>
        <v>33750000</v>
      </c>
      <c r="N21" s="14">
        <f t="shared" si="4"/>
        <v>281250000</v>
      </c>
      <c r="O21" s="8"/>
    </row>
    <row r="22" spans="1:16" ht="18" customHeight="1" x14ac:dyDescent="0.25">
      <c r="A22" s="8">
        <v>13</v>
      </c>
      <c r="B22" s="9" t="s">
        <v>36</v>
      </c>
      <c r="C22" s="10" t="s">
        <v>35</v>
      </c>
      <c r="D22" s="11">
        <v>86</v>
      </c>
      <c r="E22" s="12">
        <v>7800.2</v>
      </c>
      <c r="F22" s="13">
        <v>6972</v>
      </c>
      <c r="G22" s="40">
        <v>4031.8</v>
      </c>
      <c r="H22" s="40">
        <v>1600.6</v>
      </c>
      <c r="I22" s="14">
        <v>1339.6</v>
      </c>
      <c r="J22" s="28">
        <f t="shared" si="0"/>
        <v>57.828456683878372</v>
      </c>
      <c r="K22" s="28">
        <f t="shared" si="1"/>
        <v>39.699389850687034</v>
      </c>
      <c r="L22" s="28">
        <f t="shared" si="2"/>
        <v>83.693614894414594</v>
      </c>
      <c r="M22" s="14">
        <f t="shared" si="3"/>
        <v>12900000</v>
      </c>
      <c r="N22" s="14">
        <f t="shared" si="4"/>
        <v>107500000</v>
      </c>
      <c r="O22" s="8"/>
    </row>
    <row r="23" spans="1:16" ht="18" customHeight="1" x14ac:dyDescent="0.25">
      <c r="A23" s="8">
        <v>14</v>
      </c>
      <c r="B23" s="9" t="s">
        <v>37</v>
      </c>
      <c r="C23" s="10" t="s">
        <v>38</v>
      </c>
      <c r="D23" s="11">
        <v>333</v>
      </c>
      <c r="E23" s="12">
        <v>10800</v>
      </c>
      <c r="F23" s="13">
        <v>8514</v>
      </c>
      <c r="G23" s="40">
        <v>5108.3999999999996</v>
      </c>
      <c r="H23" s="40">
        <v>3405.6000000000004</v>
      </c>
      <c r="I23" s="14">
        <v>0</v>
      </c>
      <c r="J23" s="28">
        <f t="shared" si="0"/>
        <v>60</v>
      </c>
      <c r="K23" s="28">
        <f t="shared" si="1"/>
        <v>66.666666666666671</v>
      </c>
      <c r="L23" s="28">
        <f t="shared" si="2"/>
        <v>0</v>
      </c>
      <c r="M23" s="14">
        <f t="shared" si="3"/>
        <v>49950000</v>
      </c>
      <c r="N23" s="14">
        <f t="shared" si="4"/>
        <v>416250000</v>
      </c>
      <c r="O23" s="8"/>
    </row>
    <row r="24" spans="1:16" ht="18" customHeight="1" x14ac:dyDescent="0.25">
      <c r="A24" s="8">
        <v>15</v>
      </c>
      <c r="B24" s="9" t="s">
        <v>39</v>
      </c>
      <c r="C24" s="10" t="s">
        <v>38</v>
      </c>
      <c r="D24" s="11">
        <v>175</v>
      </c>
      <c r="E24" s="11">
        <v>17500</v>
      </c>
      <c r="F24" s="16">
        <v>3501.4</v>
      </c>
      <c r="G24" s="40">
        <v>1085</v>
      </c>
      <c r="H24" s="40">
        <v>1715</v>
      </c>
      <c r="I24" s="14">
        <v>700</v>
      </c>
      <c r="J24" s="28">
        <f t="shared" si="0"/>
        <v>30.987604958016789</v>
      </c>
      <c r="K24" s="28">
        <f t="shared" si="1"/>
        <v>158.06451612903226</v>
      </c>
      <c r="L24" s="28">
        <f t="shared" si="2"/>
        <v>40.816326530612244</v>
      </c>
      <c r="M24" s="14">
        <f t="shared" si="3"/>
        <v>26250000</v>
      </c>
      <c r="N24" s="14">
        <f t="shared" si="4"/>
        <v>218750000</v>
      </c>
      <c r="O24" s="8"/>
    </row>
    <row r="25" spans="1:16" ht="18" customHeight="1" x14ac:dyDescent="0.25">
      <c r="A25" s="8">
        <v>16</v>
      </c>
      <c r="B25" s="9" t="s">
        <v>40</v>
      </c>
      <c r="C25" s="10" t="s">
        <v>41</v>
      </c>
      <c r="D25" s="11">
        <v>285.31</v>
      </c>
      <c r="E25" s="11">
        <v>28500.31</v>
      </c>
      <c r="F25" s="16">
        <v>1200</v>
      </c>
      <c r="G25" s="40">
        <v>432</v>
      </c>
      <c r="H25" s="40">
        <v>528</v>
      </c>
      <c r="I25" s="14">
        <v>240</v>
      </c>
      <c r="J25" s="28">
        <f t="shared" si="0"/>
        <v>36</v>
      </c>
      <c r="K25" s="28">
        <f t="shared" si="1"/>
        <v>122.22222222222223</v>
      </c>
      <c r="L25" s="28">
        <f t="shared" si="2"/>
        <v>45.454545454545453</v>
      </c>
      <c r="M25" s="14">
        <f t="shared" si="3"/>
        <v>42796500</v>
      </c>
      <c r="N25" s="14">
        <f t="shared" si="4"/>
        <v>356637500</v>
      </c>
      <c r="O25" s="8"/>
    </row>
    <row r="26" spans="1:16" ht="18" customHeight="1" x14ac:dyDescent="0.25">
      <c r="A26" s="17">
        <v>17</v>
      </c>
      <c r="B26" s="9" t="s">
        <v>42</v>
      </c>
      <c r="C26" s="10" t="s">
        <v>38</v>
      </c>
      <c r="D26" s="11">
        <v>265.81</v>
      </c>
      <c r="E26" s="11">
        <v>26698.81</v>
      </c>
      <c r="F26" s="18">
        <v>4250</v>
      </c>
      <c r="G26" s="40">
        <v>1303.5</v>
      </c>
      <c r="H26" s="40">
        <v>2400</v>
      </c>
      <c r="I26" s="14">
        <v>547.5</v>
      </c>
      <c r="J26" s="28">
        <f t="shared" si="0"/>
        <v>30.670588235294115</v>
      </c>
      <c r="K26" s="28">
        <f t="shared" si="1"/>
        <v>184.11967779056386</v>
      </c>
      <c r="L26" s="28">
        <f t="shared" si="2"/>
        <v>22.8125</v>
      </c>
      <c r="M26" s="19">
        <f t="shared" si="3"/>
        <v>39871500</v>
      </c>
      <c r="N26" s="14">
        <f t="shared" si="4"/>
        <v>332262500</v>
      </c>
      <c r="O26" s="17"/>
    </row>
    <row r="27" spans="1:16" ht="18" customHeight="1" x14ac:dyDescent="0.25">
      <c r="A27" s="17">
        <v>18</v>
      </c>
      <c r="B27" s="9" t="s">
        <v>43</v>
      </c>
      <c r="C27" s="10" t="s">
        <v>38</v>
      </c>
      <c r="D27" s="20">
        <v>223.05</v>
      </c>
      <c r="E27" s="20">
        <v>22300.05</v>
      </c>
      <c r="F27" s="18">
        <v>1850</v>
      </c>
      <c r="G27" s="40">
        <f>582.5</f>
        <v>582.5</v>
      </c>
      <c r="H27" s="40">
        <v>1073</v>
      </c>
      <c r="I27" s="14">
        <v>195</v>
      </c>
      <c r="J27" s="28">
        <f t="shared" si="0"/>
        <v>31.486486486486488</v>
      </c>
      <c r="K27" s="28">
        <f t="shared" si="1"/>
        <v>184.20600858369099</v>
      </c>
      <c r="L27" s="28">
        <f t="shared" si="2"/>
        <v>18.173345759552657</v>
      </c>
      <c r="M27" s="19">
        <f t="shared" si="3"/>
        <v>33457500</v>
      </c>
      <c r="N27" s="14">
        <f t="shared" si="4"/>
        <v>278812500</v>
      </c>
      <c r="O27" s="17"/>
    </row>
    <row r="28" spans="1:16" ht="18" customHeight="1" x14ac:dyDescent="0.25">
      <c r="A28" s="17">
        <v>19</v>
      </c>
      <c r="B28" s="9" t="s">
        <v>44</v>
      </c>
      <c r="C28" s="21" t="s">
        <v>45</v>
      </c>
      <c r="D28" s="20">
        <v>91.16</v>
      </c>
      <c r="E28" s="20">
        <v>9100.16</v>
      </c>
      <c r="F28" s="18">
        <v>1100</v>
      </c>
      <c r="G28" s="40">
        <f>319</f>
        <v>319</v>
      </c>
      <c r="H28" s="40">
        <v>561</v>
      </c>
      <c r="I28" s="14">
        <v>220</v>
      </c>
      <c r="J28" s="28">
        <f t="shared" si="0"/>
        <v>28.999999999999996</v>
      </c>
      <c r="K28" s="28">
        <f t="shared" si="1"/>
        <v>175.86206896551724</v>
      </c>
      <c r="L28" s="28">
        <f t="shared" si="2"/>
        <v>39.215686274509807</v>
      </c>
      <c r="M28" s="19">
        <f t="shared" si="3"/>
        <v>13674000</v>
      </c>
      <c r="N28" s="14">
        <f t="shared" si="4"/>
        <v>113950000</v>
      </c>
      <c r="O28" s="17"/>
    </row>
    <row r="29" spans="1:16" ht="18" customHeight="1" thickBot="1" x14ac:dyDescent="0.3">
      <c r="A29" s="17">
        <v>20</v>
      </c>
      <c r="B29" s="22" t="s">
        <v>46</v>
      </c>
      <c r="C29" s="23" t="s">
        <v>41</v>
      </c>
      <c r="D29" s="20">
        <v>79.260000000000005</v>
      </c>
      <c r="E29" s="20">
        <v>7900.26</v>
      </c>
      <c r="F29" s="24">
        <v>2100</v>
      </c>
      <c r="G29" s="40">
        <v>600</v>
      </c>
      <c r="H29" s="40">
        <v>1160</v>
      </c>
      <c r="I29" s="14">
        <v>240</v>
      </c>
      <c r="J29" s="28">
        <f t="shared" si="0"/>
        <v>28.571428571428569</v>
      </c>
      <c r="K29" s="28">
        <f t="shared" si="1"/>
        <v>193.33333333333334</v>
      </c>
      <c r="L29" s="28">
        <f t="shared" si="2"/>
        <v>20.689655172413794</v>
      </c>
      <c r="M29" s="19">
        <f>D29*150000</f>
        <v>11889000</v>
      </c>
      <c r="N29" s="14">
        <f t="shared" si="4"/>
        <v>99075000</v>
      </c>
      <c r="O29" s="17"/>
    </row>
    <row r="30" spans="1:16" s="65" customFormat="1" ht="24.95" customHeight="1" thickTop="1" x14ac:dyDescent="0.25">
      <c r="A30" s="157"/>
      <c r="B30" s="158" t="s">
        <v>47</v>
      </c>
      <c r="C30" s="159"/>
      <c r="D30" s="160">
        <f t="shared" ref="D30:N30" si="5">SUM(D9:D29)</f>
        <v>6180.5900000000011</v>
      </c>
      <c r="E30" s="160">
        <f t="shared" si="5"/>
        <v>475600.49</v>
      </c>
      <c r="F30" s="160">
        <f t="shared" si="5"/>
        <v>93418.4</v>
      </c>
      <c r="G30" s="161">
        <f t="shared" si="5"/>
        <v>50421.410000000011</v>
      </c>
      <c r="H30" s="161">
        <f t="shared" si="5"/>
        <v>30025.47</v>
      </c>
      <c r="I30" s="161">
        <f t="shared" si="5"/>
        <v>12971.520000000002</v>
      </c>
      <c r="J30" s="163">
        <f>G30/F30*100</f>
        <v>53.973746071437766</v>
      </c>
      <c r="K30" s="163">
        <f>H30/F30*100</f>
        <v>32.140852337441025</v>
      </c>
      <c r="L30" s="163">
        <f>I30/F30*100</f>
        <v>13.885401591121237</v>
      </c>
      <c r="M30" s="160">
        <f t="shared" si="5"/>
        <v>927088500</v>
      </c>
      <c r="N30" s="160">
        <f t="shared" si="5"/>
        <v>7725737500</v>
      </c>
      <c r="O30" s="32" t="s">
        <v>48</v>
      </c>
    </row>
    <row r="32" spans="1:16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 t="s">
        <v>49</v>
      </c>
      <c r="N32" s="26"/>
      <c r="O32" s="26"/>
    </row>
    <row r="33" spans="1:15" x14ac:dyDescent="0.25">
      <c r="A33" s="180" t="s">
        <v>50</v>
      </c>
      <c r="B33" s="180"/>
      <c r="C33" s="180"/>
      <c r="D33" s="25"/>
      <c r="E33" s="26" t="s">
        <v>51</v>
      </c>
      <c r="F33" s="26"/>
      <c r="G33" s="25"/>
      <c r="H33" s="25"/>
      <c r="I33" s="25"/>
      <c r="J33" s="25"/>
      <c r="K33" s="25"/>
      <c r="L33" s="25"/>
      <c r="M33" s="26" t="s">
        <v>52</v>
      </c>
      <c r="N33" s="26"/>
      <c r="O33" s="25"/>
    </row>
    <row r="34" spans="1:15" x14ac:dyDescent="0.25">
      <c r="A34" s="180" t="s">
        <v>53</v>
      </c>
      <c r="B34" s="180"/>
      <c r="C34" s="180"/>
      <c r="D34" s="25"/>
      <c r="E34" s="26" t="s">
        <v>54</v>
      </c>
      <c r="F34" s="26"/>
      <c r="G34" s="25"/>
      <c r="H34" s="25"/>
      <c r="I34" s="25"/>
      <c r="J34" s="25"/>
      <c r="K34" s="25"/>
      <c r="L34" s="25"/>
      <c r="M34" s="26" t="s">
        <v>55</v>
      </c>
      <c r="N34" s="26"/>
      <c r="O34" s="25"/>
    </row>
    <row r="35" spans="1:15" ht="23.25" x14ac:dyDescent="0.35">
      <c r="A35" s="25"/>
      <c r="B35" s="25"/>
      <c r="C35" s="25"/>
      <c r="D35" s="25"/>
      <c r="E35" s="41"/>
      <c r="F35" s="49"/>
      <c r="G35" s="45"/>
      <c r="H35" s="25">
        <f>SUM(G30:I30)</f>
        <v>93418.400000000009</v>
      </c>
      <c r="I35" s="25"/>
      <c r="J35" s="25"/>
      <c r="K35" s="25"/>
      <c r="L35" s="25"/>
      <c r="M35" s="26"/>
      <c r="N35" s="26"/>
      <c r="O35" s="25"/>
    </row>
    <row r="36" spans="1:15" ht="15.75" x14ac:dyDescent="0.25">
      <c r="A36" s="25"/>
      <c r="B36" s="25"/>
      <c r="C36" s="25"/>
      <c r="D36" s="25"/>
      <c r="E36" s="37"/>
      <c r="F36" s="26"/>
      <c r="G36" s="39"/>
      <c r="H36" s="39"/>
      <c r="I36" s="25"/>
      <c r="J36" s="25"/>
      <c r="K36" s="25"/>
      <c r="L36" s="25"/>
      <c r="M36" s="26"/>
      <c r="N36" s="26"/>
      <c r="O36" s="25"/>
    </row>
    <row r="37" spans="1:15" ht="15.75" x14ac:dyDescent="0.25">
      <c r="A37" s="25"/>
      <c r="B37" s="25"/>
      <c r="C37" s="25"/>
      <c r="D37" s="25"/>
      <c r="E37" s="38"/>
      <c r="F37" s="26"/>
      <c r="G37" s="47"/>
      <c r="H37" s="25"/>
      <c r="I37" s="25"/>
      <c r="J37" s="25"/>
      <c r="K37" s="25"/>
      <c r="L37" s="25"/>
      <c r="M37" s="26"/>
      <c r="N37" s="26"/>
      <c r="O37" s="25"/>
    </row>
    <row r="38" spans="1:15" ht="15.75" x14ac:dyDescent="0.25">
      <c r="A38" s="181" t="s">
        <v>56</v>
      </c>
      <c r="B38" s="181"/>
      <c r="C38" s="181"/>
      <c r="D38" s="25"/>
      <c r="E38" s="37"/>
      <c r="F38" s="26"/>
      <c r="G38" s="25"/>
      <c r="H38" s="25"/>
      <c r="I38" s="25"/>
      <c r="J38" s="25"/>
      <c r="K38" s="25"/>
      <c r="L38" s="25"/>
      <c r="M38" s="27" t="s">
        <v>57</v>
      </c>
      <c r="N38" s="26"/>
      <c r="O38" s="25"/>
    </row>
    <row r="39" spans="1:15" x14ac:dyDescent="0.25">
      <c r="A39" s="180" t="s">
        <v>58</v>
      </c>
      <c r="B39" s="180"/>
      <c r="C39" s="180"/>
      <c r="D39" s="25"/>
      <c r="E39" s="26" t="s">
        <v>59</v>
      </c>
      <c r="F39" s="26"/>
      <c r="G39" s="25"/>
      <c r="H39" s="25"/>
      <c r="I39" s="25"/>
      <c r="J39" s="25"/>
      <c r="K39" s="25"/>
      <c r="L39" s="25"/>
      <c r="M39" s="26" t="s">
        <v>60</v>
      </c>
      <c r="N39" s="26"/>
      <c r="O39" s="25"/>
    </row>
  </sheetData>
  <mergeCells count="14">
    <mergeCell ref="A33:C33"/>
    <mergeCell ref="A34:C34"/>
    <mergeCell ref="A38:C38"/>
    <mergeCell ref="A39:C39"/>
    <mergeCell ref="A1:O1"/>
    <mergeCell ref="A2:O2"/>
    <mergeCell ref="A7:A8"/>
    <mergeCell ref="B7:B8"/>
    <mergeCell ref="C7:C8"/>
    <mergeCell ref="F7:F8"/>
    <mergeCell ref="G7:I7"/>
    <mergeCell ref="J7:L7"/>
    <mergeCell ref="M7:N7"/>
    <mergeCell ref="O7:O8"/>
  </mergeCells>
  <pageMargins left="0.59055118110236227" right="0.19685039370078741" top="0.55118110236220474" bottom="0.23622047244094491" header="0.31496062992125984" footer="0.31496062992125984"/>
  <pageSetup paperSize="10000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O39"/>
  <sheetViews>
    <sheetView topLeftCell="F1" zoomScale="85" zoomScaleNormal="85" workbookViewId="0">
      <selection activeCell="G30" sqref="G30:I31"/>
    </sheetView>
  </sheetViews>
  <sheetFormatPr defaultRowHeight="15" x14ac:dyDescent="0.25"/>
  <cols>
    <col min="1" max="1" width="5.42578125" customWidth="1"/>
    <col min="2" max="2" width="25.140625" customWidth="1"/>
    <col min="3" max="3" width="20" customWidth="1"/>
    <col min="4" max="4" width="11.5703125" customWidth="1"/>
    <col min="5" max="5" width="16.42578125" customWidth="1"/>
    <col min="6" max="6" width="12.5703125" customWidth="1"/>
    <col min="7" max="9" width="8.85546875" bestFit="1" customWidth="1"/>
    <col min="10" max="10" width="7.5703125" bestFit="1" customWidth="1"/>
    <col min="11" max="12" width="8.140625" bestFit="1" customWidth="1"/>
    <col min="13" max="13" width="14.42578125" bestFit="1" customWidth="1"/>
    <col min="14" max="14" width="16.42578125" bestFit="1" customWidth="1"/>
    <col min="15" max="15" width="6.140625" bestFit="1" customWidth="1"/>
  </cols>
  <sheetData>
    <row r="1" spans="1:15" ht="18.75" x14ac:dyDescent="0.3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8.75" x14ac:dyDescent="0.3">
      <c r="A2" s="170" t="s">
        <v>75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8.75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x14ac:dyDescent="0.25">
      <c r="A4" t="s">
        <v>0</v>
      </c>
      <c r="C4" t="s">
        <v>1</v>
      </c>
    </row>
    <row r="5" spans="1:15" x14ac:dyDescent="0.25">
      <c r="A5" t="s">
        <v>2</v>
      </c>
      <c r="C5" t="s">
        <v>3</v>
      </c>
    </row>
    <row r="7" spans="1:15" x14ac:dyDescent="0.25">
      <c r="A7" s="174" t="s">
        <v>4</v>
      </c>
      <c r="B7" s="175" t="s">
        <v>5</v>
      </c>
      <c r="C7" s="175" t="s">
        <v>6</v>
      </c>
      <c r="D7" s="1" t="s">
        <v>7</v>
      </c>
      <c r="E7" s="2" t="s">
        <v>8</v>
      </c>
      <c r="F7" s="176" t="s">
        <v>9</v>
      </c>
      <c r="G7" s="175" t="s">
        <v>70</v>
      </c>
      <c r="H7" s="175"/>
      <c r="I7" s="175"/>
      <c r="J7" s="175" t="s">
        <v>61</v>
      </c>
      <c r="K7" s="175"/>
      <c r="L7" s="175"/>
      <c r="M7" s="179" t="s">
        <v>10</v>
      </c>
      <c r="N7" s="179"/>
      <c r="O7" s="175" t="s">
        <v>11</v>
      </c>
    </row>
    <row r="8" spans="1:15" x14ac:dyDescent="0.25">
      <c r="A8" s="174"/>
      <c r="B8" s="175"/>
      <c r="C8" s="175"/>
      <c r="D8" t="s">
        <v>12</v>
      </c>
      <c r="E8" s="3" t="s">
        <v>62</v>
      </c>
      <c r="F8" s="177"/>
      <c r="G8" s="35" t="s">
        <v>13</v>
      </c>
      <c r="H8" s="35" t="s">
        <v>15</v>
      </c>
      <c r="I8" s="35" t="s">
        <v>14</v>
      </c>
      <c r="J8" s="35" t="s">
        <v>13</v>
      </c>
      <c r="K8" s="35" t="s">
        <v>15</v>
      </c>
      <c r="L8" s="35" t="s">
        <v>14</v>
      </c>
      <c r="M8" s="36" t="s">
        <v>16</v>
      </c>
      <c r="N8" s="36" t="s">
        <v>17</v>
      </c>
      <c r="O8" s="175"/>
    </row>
    <row r="9" spans="1:15" x14ac:dyDescent="0.25">
      <c r="A9" s="4"/>
      <c r="B9" s="4"/>
      <c r="C9" s="5"/>
      <c r="D9" s="6"/>
      <c r="E9" s="7"/>
      <c r="F9" s="7"/>
      <c r="G9" s="4"/>
      <c r="H9" s="4"/>
      <c r="I9" s="4"/>
      <c r="J9" s="4"/>
      <c r="K9" s="4"/>
      <c r="L9" s="4"/>
      <c r="M9" s="4"/>
      <c r="N9" s="4"/>
      <c r="O9" s="4"/>
    </row>
    <row r="10" spans="1:15" ht="15.75" x14ac:dyDescent="0.25">
      <c r="A10" s="8">
        <v>1</v>
      </c>
      <c r="B10" s="9" t="s">
        <v>18</v>
      </c>
      <c r="C10" s="10" t="s">
        <v>19</v>
      </c>
      <c r="D10" s="11">
        <v>417</v>
      </c>
      <c r="E10" s="12">
        <v>33000</v>
      </c>
      <c r="F10" s="13">
        <v>4290</v>
      </c>
      <c r="G10" s="40">
        <v>2574.1999999999998</v>
      </c>
      <c r="H10" s="40">
        <v>716.8</v>
      </c>
      <c r="I10" s="144">
        <v>999</v>
      </c>
      <c r="J10" s="28">
        <f t="shared" ref="J10:J29" si="0">G10/F10*100</f>
        <v>60.004662004662002</v>
      </c>
      <c r="K10" s="28">
        <f t="shared" ref="K10:K29" si="1">H10/G10*100</f>
        <v>27.845544246756276</v>
      </c>
      <c r="L10" s="28">
        <f t="shared" ref="L10:L29" si="2">I10/H10*100</f>
        <v>139.36941964285717</v>
      </c>
      <c r="M10" s="14">
        <f t="shared" ref="M10:M29" si="3">D10*150000</f>
        <v>62550000</v>
      </c>
      <c r="N10" s="14">
        <f t="shared" ref="N10:N29" si="4">D10*1250000</f>
        <v>521250000</v>
      </c>
      <c r="O10" s="8"/>
    </row>
    <row r="11" spans="1:15" ht="15.75" customHeight="1" x14ac:dyDescent="0.25">
      <c r="A11" s="8">
        <v>2</v>
      </c>
      <c r="B11" s="9" t="s">
        <v>20</v>
      </c>
      <c r="C11" s="10" t="s">
        <v>21</v>
      </c>
      <c r="D11" s="11">
        <v>103</v>
      </c>
      <c r="E11" s="12">
        <v>6700</v>
      </c>
      <c r="F11" s="13">
        <v>4792</v>
      </c>
      <c r="G11" s="40">
        <v>2731.64</v>
      </c>
      <c r="H11" s="40">
        <v>1677</v>
      </c>
      <c r="I11" s="144">
        <v>383.36000000000013</v>
      </c>
      <c r="J11" s="28">
        <f t="shared" si="0"/>
        <v>57.004173622704499</v>
      </c>
      <c r="K11" s="28">
        <f t="shared" si="1"/>
        <v>61.391691438110442</v>
      </c>
      <c r="L11" s="28">
        <f t="shared" si="2"/>
        <v>22.859868813357192</v>
      </c>
      <c r="M11" s="14">
        <f t="shared" si="3"/>
        <v>15450000</v>
      </c>
      <c r="N11" s="14">
        <f t="shared" si="4"/>
        <v>128750000</v>
      </c>
      <c r="O11" s="8"/>
    </row>
    <row r="12" spans="1:15" ht="15" customHeight="1" x14ac:dyDescent="0.25">
      <c r="A12" s="8">
        <v>3</v>
      </c>
      <c r="B12" s="9" t="s">
        <v>22</v>
      </c>
      <c r="C12" s="10" t="s">
        <v>21</v>
      </c>
      <c r="D12" s="11">
        <v>288</v>
      </c>
      <c r="E12" s="12">
        <v>24600</v>
      </c>
      <c r="F12" s="13">
        <v>3334</v>
      </c>
      <c r="G12" s="40">
        <v>2700.74</v>
      </c>
      <c r="H12" s="144">
        <v>316.53000000000003</v>
      </c>
      <c r="I12" s="144">
        <v>316.73</v>
      </c>
      <c r="J12" s="28">
        <f t="shared" si="0"/>
        <v>81.005998800239936</v>
      </c>
      <c r="K12" s="28">
        <f t="shared" si="1"/>
        <v>11.720121151980569</v>
      </c>
      <c r="L12" s="28">
        <f t="shared" si="2"/>
        <v>100.06318516412347</v>
      </c>
      <c r="M12" s="14">
        <f t="shared" si="3"/>
        <v>43200000</v>
      </c>
      <c r="N12" s="14">
        <f t="shared" si="4"/>
        <v>360000000</v>
      </c>
      <c r="O12" s="8"/>
    </row>
    <row r="13" spans="1:15" ht="15.75" x14ac:dyDescent="0.25">
      <c r="A13" s="8">
        <v>4</v>
      </c>
      <c r="B13" s="9" t="s">
        <v>23</v>
      </c>
      <c r="C13" s="10" t="s">
        <v>21</v>
      </c>
      <c r="D13" s="11">
        <v>209</v>
      </c>
      <c r="E13" s="12">
        <v>14100</v>
      </c>
      <c r="F13" s="13">
        <v>3388</v>
      </c>
      <c r="G13" s="40">
        <v>1728.0050000000001</v>
      </c>
      <c r="H13" s="40">
        <v>1016.275</v>
      </c>
      <c r="I13" s="144">
        <v>643.72</v>
      </c>
      <c r="J13" s="28">
        <f t="shared" si="0"/>
        <v>51.003689492325854</v>
      </c>
      <c r="K13" s="28">
        <f t="shared" si="1"/>
        <v>58.812040474419916</v>
      </c>
      <c r="L13" s="28">
        <f t="shared" si="2"/>
        <v>63.341123219601002</v>
      </c>
      <c r="M13" s="14">
        <f t="shared" si="3"/>
        <v>31350000</v>
      </c>
      <c r="N13" s="14">
        <f t="shared" si="4"/>
        <v>261250000</v>
      </c>
      <c r="O13" s="8"/>
    </row>
    <row r="14" spans="1:15" ht="15" customHeight="1" x14ac:dyDescent="0.25">
      <c r="A14" s="8">
        <v>5</v>
      </c>
      <c r="B14" s="9" t="s">
        <v>24</v>
      </c>
      <c r="C14" s="10" t="s">
        <v>25</v>
      </c>
      <c r="D14" s="11">
        <v>485</v>
      </c>
      <c r="E14" s="12">
        <v>45000</v>
      </c>
      <c r="F14" s="13">
        <v>7901</v>
      </c>
      <c r="G14" s="40">
        <v>5530.7</v>
      </c>
      <c r="H14" s="40">
        <v>1475.2499999999998</v>
      </c>
      <c r="I14" s="144">
        <v>895.05</v>
      </c>
      <c r="J14" s="28">
        <f t="shared" si="0"/>
        <v>70</v>
      </c>
      <c r="K14" s="28">
        <f t="shared" si="1"/>
        <v>26.673838754588026</v>
      </c>
      <c r="L14" s="28">
        <f t="shared" si="2"/>
        <v>60.671072699542464</v>
      </c>
      <c r="M14" s="14">
        <f t="shared" si="3"/>
        <v>72750000</v>
      </c>
      <c r="N14" s="14">
        <f t="shared" si="4"/>
        <v>606250000</v>
      </c>
      <c r="O14" s="8"/>
    </row>
    <row r="15" spans="1:15" ht="15" customHeight="1" x14ac:dyDescent="0.25">
      <c r="A15" s="8">
        <v>6</v>
      </c>
      <c r="B15" s="9" t="s">
        <v>26</v>
      </c>
      <c r="C15" s="10" t="s">
        <v>27</v>
      </c>
      <c r="D15" s="11">
        <v>203</v>
      </c>
      <c r="E15" s="12">
        <v>9700</v>
      </c>
      <c r="F15" s="13">
        <v>3623</v>
      </c>
      <c r="G15" s="40">
        <v>1666.78</v>
      </c>
      <c r="H15" s="40">
        <v>1430.8899999999999</v>
      </c>
      <c r="I15" s="144">
        <v>525.32999999999993</v>
      </c>
      <c r="J15" s="28">
        <f t="shared" si="0"/>
        <v>46.005520287054921</v>
      </c>
      <c r="K15" s="28">
        <f t="shared" si="1"/>
        <v>85.847562365759117</v>
      </c>
      <c r="L15" s="28">
        <f t="shared" si="2"/>
        <v>36.713513966831826</v>
      </c>
      <c r="M15" s="14">
        <f t="shared" si="3"/>
        <v>30450000</v>
      </c>
      <c r="N15" s="14">
        <f t="shared" si="4"/>
        <v>253750000</v>
      </c>
      <c r="O15" s="8"/>
    </row>
    <row r="16" spans="1:15" ht="15" customHeight="1" x14ac:dyDescent="0.25">
      <c r="A16" s="8">
        <v>7</v>
      </c>
      <c r="B16" s="9" t="s">
        <v>28</v>
      </c>
      <c r="C16" s="10" t="s">
        <v>27</v>
      </c>
      <c r="D16" s="11">
        <v>306</v>
      </c>
      <c r="E16" s="12">
        <v>24400</v>
      </c>
      <c r="F16" s="13">
        <v>4788</v>
      </c>
      <c r="G16" s="40">
        <v>1436.5250000000001</v>
      </c>
      <c r="H16" s="40">
        <v>2393.875</v>
      </c>
      <c r="I16" s="144">
        <v>957.6</v>
      </c>
      <c r="J16" s="28">
        <f t="shared" si="0"/>
        <v>30.002610693400168</v>
      </c>
      <c r="K16" s="28">
        <f t="shared" si="1"/>
        <v>166.64346252240648</v>
      </c>
      <c r="L16" s="28">
        <f t="shared" si="2"/>
        <v>40.00208866377735</v>
      </c>
      <c r="M16" s="14">
        <f t="shared" si="3"/>
        <v>45900000</v>
      </c>
      <c r="N16" s="14">
        <f t="shared" si="4"/>
        <v>382500000</v>
      </c>
      <c r="O16" s="8"/>
    </row>
    <row r="17" spans="1:15" ht="15" customHeight="1" x14ac:dyDescent="0.25">
      <c r="A17" s="8">
        <v>8</v>
      </c>
      <c r="B17" s="9" t="s">
        <v>29</v>
      </c>
      <c r="C17" s="10" t="s">
        <v>27</v>
      </c>
      <c r="D17" s="11">
        <v>301</v>
      </c>
      <c r="E17" s="12">
        <v>24400</v>
      </c>
      <c r="F17" s="13">
        <v>2949</v>
      </c>
      <c r="G17" s="40">
        <v>2370.6999999999998</v>
      </c>
      <c r="H17" s="40">
        <v>404.02</v>
      </c>
      <c r="I17" s="144">
        <v>174.27999999999997</v>
      </c>
      <c r="J17" s="28">
        <f t="shared" si="0"/>
        <v>80.389962699220064</v>
      </c>
      <c r="K17" s="28">
        <f t="shared" si="1"/>
        <v>17.042223815750624</v>
      </c>
      <c r="L17" s="28">
        <f t="shared" si="2"/>
        <v>43.1364783921588</v>
      </c>
      <c r="M17" s="14">
        <f t="shared" si="3"/>
        <v>45150000</v>
      </c>
      <c r="N17" s="14">
        <f t="shared" si="4"/>
        <v>376250000</v>
      </c>
      <c r="O17" s="8"/>
    </row>
    <row r="18" spans="1:15" ht="15" customHeight="1" x14ac:dyDescent="0.25">
      <c r="A18" s="8">
        <v>9</v>
      </c>
      <c r="B18" s="9" t="s">
        <v>30</v>
      </c>
      <c r="C18" s="10" t="s">
        <v>27</v>
      </c>
      <c r="D18" s="11">
        <v>555</v>
      </c>
      <c r="E18" s="12">
        <v>44900</v>
      </c>
      <c r="F18" s="13">
        <v>10875</v>
      </c>
      <c r="G18" s="40">
        <f>8156.25-359.44</f>
        <v>7796.81</v>
      </c>
      <c r="H18" s="40">
        <f>2262.5+359.44</f>
        <v>2621.94</v>
      </c>
      <c r="I18" s="144">
        <v>456.25</v>
      </c>
      <c r="J18" s="28">
        <f t="shared" si="0"/>
        <v>71.69480459770115</v>
      </c>
      <c r="K18" s="28">
        <f t="shared" si="1"/>
        <v>33.628368525076283</v>
      </c>
      <c r="L18" s="28">
        <f t="shared" si="2"/>
        <v>17.401237251805917</v>
      </c>
      <c r="M18" s="14">
        <f t="shared" si="3"/>
        <v>83250000</v>
      </c>
      <c r="N18" s="14">
        <f t="shared" si="4"/>
        <v>693750000</v>
      </c>
      <c r="O18" s="8"/>
    </row>
    <row r="19" spans="1:15" ht="15" customHeight="1" x14ac:dyDescent="0.25">
      <c r="A19" s="8">
        <v>10</v>
      </c>
      <c r="B19" s="9" t="s">
        <v>31</v>
      </c>
      <c r="C19" s="10" t="s">
        <v>27</v>
      </c>
      <c r="D19" s="11">
        <v>680</v>
      </c>
      <c r="E19" s="12">
        <v>17600</v>
      </c>
      <c r="F19" s="13">
        <v>4221</v>
      </c>
      <c r="G19" s="40">
        <v>1688.4870000000001</v>
      </c>
      <c r="H19" s="40">
        <f>2109.313+1.5</f>
        <v>2110.8130000000001</v>
      </c>
      <c r="I19" s="144">
        <v>422.1</v>
      </c>
      <c r="J19" s="28">
        <f t="shared" si="0"/>
        <v>40.002061122956647</v>
      </c>
      <c r="K19" s="28">
        <f t="shared" si="1"/>
        <v>125.01209662852008</v>
      </c>
      <c r="L19" s="28">
        <f t="shared" si="2"/>
        <v>19.997034318056599</v>
      </c>
      <c r="M19" s="14">
        <f t="shared" si="3"/>
        <v>102000000</v>
      </c>
      <c r="N19" s="14">
        <f t="shared" si="4"/>
        <v>850000000</v>
      </c>
      <c r="O19" s="8"/>
    </row>
    <row r="20" spans="1:15" ht="15" customHeight="1" x14ac:dyDescent="0.25">
      <c r="A20" s="8">
        <v>11</v>
      </c>
      <c r="B20" s="9" t="s">
        <v>32</v>
      </c>
      <c r="C20" s="10" t="s">
        <v>33</v>
      </c>
      <c r="D20" s="11">
        <v>870</v>
      </c>
      <c r="E20" s="12">
        <v>83300</v>
      </c>
      <c r="F20" s="13">
        <v>6670</v>
      </c>
      <c r="G20" s="40">
        <v>4935.8</v>
      </c>
      <c r="H20" s="40">
        <v>867.1</v>
      </c>
      <c r="I20" s="144">
        <v>867.1</v>
      </c>
      <c r="J20" s="28">
        <f t="shared" si="0"/>
        <v>74</v>
      </c>
      <c r="K20" s="28">
        <f t="shared" si="1"/>
        <v>17.567567567567568</v>
      </c>
      <c r="L20" s="28">
        <f t="shared" si="2"/>
        <v>100</v>
      </c>
      <c r="M20" s="14">
        <f t="shared" si="3"/>
        <v>130500000</v>
      </c>
      <c r="N20" s="14">
        <f t="shared" si="4"/>
        <v>1087500000</v>
      </c>
      <c r="O20" s="8"/>
    </row>
    <row r="21" spans="1:15" ht="15" customHeight="1" x14ac:dyDescent="0.25">
      <c r="A21" s="8">
        <v>12</v>
      </c>
      <c r="B21" s="9" t="s">
        <v>34</v>
      </c>
      <c r="C21" s="10" t="s">
        <v>35</v>
      </c>
      <c r="D21" s="11">
        <v>225</v>
      </c>
      <c r="E21" s="12">
        <v>17300.7</v>
      </c>
      <c r="F21" s="13">
        <v>7100</v>
      </c>
      <c r="G21" s="40">
        <f>2911.7-578</f>
        <v>2333.6999999999998</v>
      </c>
      <c r="H21" s="40">
        <f>2839.3+578</f>
        <v>3417.3</v>
      </c>
      <c r="I21" s="144">
        <v>1349</v>
      </c>
      <c r="J21" s="28">
        <f t="shared" si="0"/>
        <v>32.869014084507043</v>
      </c>
      <c r="K21" s="28">
        <f t="shared" si="1"/>
        <v>146.43270343231779</v>
      </c>
      <c r="L21" s="28">
        <f t="shared" si="2"/>
        <v>39.475609399233313</v>
      </c>
      <c r="M21" s="14">
        <f t="shared" si="3"/>
        <v>33750000</v>
      </c>
      <c r="N21" s="14">
        <f t="shared" si="4"/>
        <v>281250000</v>
      </c>
      <c r="O21" s="8"/>
    </row>
    <row r="22" spans="1:15" ht="15" customHeight="1" x14ac:dyDescent="0.25">
      <c r="A22" s="8">
        <v>13</v>
      </c>
      <c r="B22" s="9" t="s">
        <v>36</v>
      </c>
      <c r="C22" s="10" t="s">
        <v>35</v>
      </c>
      <c r="D22" s="11">
        <v>86</v>
      </c>
      <c r="E22" s="12">
        <v>7800.2</v>
      </c>
      <c r="F22" s="13">
        <v>6972</v>
      </c>
      <c r="G22" s="40">
        <v>4531.9930000000004</v>
      </c>
      <c r="H22" s="40">
        <v>1600.0070000000001</v>
      </c>
      <c r="I22" s="144">
        <v>839.59999999999991</v>
      </c>
      <c r="J22" s="28">
        <f t="shared" si="0"/>
        <v>65.002768215720025</v>
      </c>
      <c r="K22" s="28">
        <f t="shared" si="1"/>
        <v>35.304710311776738</v>
      </c>
      <c r="L22" s="28">
        <f t="shared" si="2"/>
        <v>52.474770422879388</v>
      </c>
      <c r="M22" s="14">
        <f t="shared" si="3"/>
        <v>12900000</v>
      </c>
      <c r="N22" s="14">
        <f t="shared" si="4"/>
        <v>107500000</v>
      </c>
      <c r="O22" s="8"/>
    </row>
    <row r="23" spans="1:15" ht="15" customHeight="1" x14ac:dyDescent="0.25">
      <c r="A23" s="8">
        <v>14</v>
      </c>
      <c r="B23" s="9" t="s">
        <v>37</v>
      </c>
      <c r="C23" s="10" t="s">
        <v>38</v>
      </c>
      <c r="D23" s="11">
        <v>333</v>
      </c>
      <c r="E23" s="12">
        <v>10800</v>
      </c>
      <c r="F23" s="13">
        <v>8514</v>
      </c>
      <c r="G23" s="40">
        <v>5108.3999999999996</v>
      </c>
      <c r="H23" s="40">
        <v>3405.6000000000004</v>
      </c>
      <c r="I23" s="144">
        <v>0</v>
      </c>
      <c r="J23" s="28">
        <f t="shared" si="0"/>
        <v>60</v>
      </c>
      <c r="K23" s="28">
        <f t="shared" si="1"/>
        <v>66.666666666666671</v>
      </c>
      <c r="L23" s="28">
        <f t="shared" si="2"/>
        <v>0</v>
      </c>
      <c r="M23" s="14">
        <f t="shared" si="3"/>
        <v>49950000</v>
      </c>
      <c r="N23" s="14">
        <f t="shared" si="4"/>
        <v>416250000</v>
      </c>
      <c r="O23" s="8"/>
    </row>
    <row r="24" spans="1:15" ht="15" customHeight="1" x14ac:dyDescent="0.25">
      <c r="A24" s="8">
        <v>15</v>
      </c>
      <c r="B24" s="9" t="s">
        <v>39</v>
      </c>
      <c r="C24" s="10" t="s">
        <v>38</v>
      </c>
      <c r="D24" s="11">
        <v>175</v>
      </c>
      <c r="E24" s="11">
        <v>17500</v>
      </c>
      <c r="F24" s="16">
        <f>3500+1.4</f>
        <v>3501.4</v>
      </c>
      <c r="G24" s="40">
        <v>1085</v>
      </c>
      <c r="H24" s="40">
        <v>1716.4</v>
      </c>
      <c r="I24" s="144">
        <v>700</v>
      </c>
      <c r="J24" s="28">
        <f t="shared" si="0"/>
        <v>30.987604958016789</v>
      </c>
      <c r="K24" s="28">
        <f t="shared" si="1"/>
        <v>158.19354838709677</v>
      </c>
      <c r="L24" s="28">
        <f t="shared" si="2"/>
        <v>40.783034257748774</v>
      </c>
      <c r="M24" s="14">
        <f t="shared" si="3"/>
        <v>26250000</v>
      </c>
      <c r="N24" s="14">
        <f t="shared" si="4"/>
        <v>218750000</v>
      </c>
      <c r="O24" s="8"/>
    </row>
    <row r="25" spans="1:15" ht="15" customHeight="1" x14ac:dyDescent="0.25">
      <c r="A25" s="8">
        <v>16</v>
      </c>
      <c r="B25" s="9" t="s">
        <v>40</v>
      </c>
      <c r="C25" s="10" t="s">
        <v>41</v>
      </c>
      <c r="D25" s="11">
        <v>285.31</v>
      </c>
      <c r="E25" s="11">
        <v>28500.31</v>
      </c>
      <c r="F25" s="16">
        <v>1200</v>
      </c>
      <c r="G25" s="40">
        <v>432</v>
      </c>
      <c r="H25" s="40">
        <v>528</v>
      </c>
      <c r="I25" s="144">
        <v>240</v>
      </c>
      <c r="J25" s="28">
        <f t="shared" si="0"/>
        <v>36</v>
      </c>
      <c r="K25" s="28">
        <f t="shared" si="1"/>
        <v>122.22222222222223</v>
      </c>
      <c r="L25" s="28">
        <f t="shared" si="2"/>
        <v>45.454545454545453</v>
      </c>
      <c r="M25" s="14">
        <f t="shared" si="3"/>
        <v>42796500</v>
      </c>
      <c r="N25" s="14">
        <f t="shared" si="4"/>
        <v>356637500</v>
      </c>
      <c r="O25" s="8"/>
    </row>
    <row r="26" spans="1:15" ht="15" customHeight="1" x14ac:dyDescent="0.25">
      <c r="A26" s="17">
        <v>17</v>
      </c>
      <c r="B26" s="9" t="s">
        <v>42</v>
      </c>
      <c r="C26" s="10" t="s">
        <v>38</v>
      </c>
      <c r="D26" s="11">
        <v>265.81</v>
      </c>
      <c r="E26" s="11">
        <v>26698.81</v>
      </c>
      <c r="F26" s="18">
        <v>4250</v>
      </c>
      <c r="G26" s="40">
        <v>1402.5</v>
      </c>
      <c r="H26" s="40">
        <v>2400</v>
      </c>
      <c r="I26" s="144">
        <v>447.5</v>
      </c>
      <c r="J26" s="28">
        <f t="shared" si="0"/>
        <v>33</v>
      </c>
      <c r="K26" s="28">
        <f t="shared" si="1"/>
        <v>171.12299465240642</v>
      </c>
      <c r="L26" s="28">
        <f t="shared" si="2"/>
        <v>18.645833333333332</v>
      </c>
      <c r="M26" s="19">
        <f t="shared" si="3"/>
        <v>39871500</v>
      </c>
      <c r="N26" s="14">
        <f t="shared" si="4"/>
        <v>332262500</v>
      </c>
      <c r="O26" s="17"/>
    </row>
    <row r="27" spans="1:15" ht="15" customHeight="1" x14ac:dyDescent="0.25">
      <c r="A27" s="17">
        <v>18</v>
      </c>
      <c r="B27" s="9" t="s">
        <v>43</v>
      </c>
      <c r="C27" s="10" t="s">
        <v>38</v>
      </c>
      <c r="D27" s="20">
        <v>223.05</v>
      </c>
      <c r="E27" s="20">
        <v>22300.05</v>
      </c>
      <c r="F27" s="18">
        <v>1850</v>
      </c>
      <c r="G27" s="40">
        <v>592</v>
      </c>
      <c r="H27" s="40">
        <v>1073</v>
      </c>
      <c r="I27" s="144">
        <v>185</v>
      </c>
      <c r="J27" s="28">
        <f t="shared" si="0"/>
        <v>32</v>
      </c>
      <c r="K27" s="28">
        <f t="shared" si="1"/>
        <v>181.25</v>
      </c>
      <c r="L27" s="28">
        <f t="shared" si="2"/>
        <v>17.241379310344829</v>
      </c>
      <c r="M27" s="19">
        <f t="shared" si="3"/>
        <v>33457500</v>
      </c>
      <c r="N27" s="14">
        <f t="shared" si="4"/>
        <v>278812500</v>
      </c>
      <c r="O27" s="17"/>
    </row>
    <row r="28" spans="1:15" ht="15" customHeight="1" x14ac:dyDescent="0.25">
      <c r="A28" s="17">
        <v>19</v>
      </c>
      <c r="B28" s="9" t="s">
        <v>44</v>
      </c>
      <c r="C28" s="21" t="s">
        <v>45</v>
      </c>
      <c r="D28" s="20">
        <v>91.16</v>
      </c>
      <c r="E28" s="20">
        <v>9100.16</v>
      </c>
      <c r="F28" s="18">
        <v>1100</v>
      </c>
      <c r="G28" s="40">
        <v>319</v>
      </c>
      <c r="H28" s="40">
        <v>561</v>
      </c>
      <c r="I28" s="144">
        <v>220</v>
      </c>
      <c r="J28" s="28">
        <f t="shared" si="0"/>
        <v>28.999999999999996</v>
      </c>
      <c r="K28" s="28">
        <f t="shared" si="1"/>
        <v>175.86206896551724</v>
      </c>
      <c r="L28" s="28">
        <f t="shared" si="2"/>
        <v>39.215686274509807</v>
      </c>
      <c r="M28" s="19">
        <f t="shared" si="3"/>
        <v>13674000</v>
      </c>
      <c r="N28" s="14">
        <f t="shared" si="4"/>
        <v>113950000</v>
      </c>
      <c r="O28" s="17"/>
    </row>
    <row r="29" spans="1:15" ht="15" customHeight="1" thickBot="1" x14ac:dyDescent="0.3">
      <c r="A29" s="17">
        <v>20</v>
      </c>
      <c r="B29" s="22" t="s">
        <v>46</v>
      </c>
      <c r="C29" s="23" t="s">
        <v>41</v>
      </c>
      <c r="D29" s="20">
        <v>79.260000000000005</v>
      </c>
      <c r="E29" s="20">
        <v>7900.26</v>
      </c>
      <c r="F29" s="24">
        <v>2100</v>
      </c>
      <c r="G29" s="40">
        <v>630</v>
      </c>
      <c r="H29" s="40">
        <v>1260</v>
      </c>
      <c r="I29" s="144">
        <v>210</v>
      </c>
      <c r="J29" s="28">
        <f t="shared" si="0"/>
        <v>30</v>
      </c>
      <c r="K29" s="28">
        <f t="shared" si="1"/>
        <v>200</v>
      </c>
      <c r="L29" s="28">
        <f t="shared" si="2"/>
        <v>16.666666666666664</v>
      </c>
      <c r="M29" s="19">
        <f t="shared" si="3"/>
        <v>11889000</v>
      </c>
      <c r="N29" s="14">
        <f t="shared" si="4"/>
        <v>99075000</v>
      </c>
      <c r="O29" s="17"/>
    </row>
    <row r="30" spans="1:15" ht="16.5" thickTop="1" x14ac:dyDescent="0.25">
      <c r="A30" s="33"/>
      <c r="B30" s="29" t="s">
        <v>47</v>
      </c>
      <c r="C30" s="30"/>
      <c r="D30" s="31">
        <f t="shared" ref="D30:N30" si="5">SUM(D9:D29)</f>
        <v>6180.5900000000011</v>
      </c>
      <c r="E30" s="31">
        <f t="shared" si="5"/>
        <v>475600.49</v>
      </c>
      <c r="F30" s="48">
        <f t="shared" si="5"/>
        <v>93418.4</v>
      </c>
      <c r="G30" s="155">
        <f t="shared" si="5"/>
        <v>51594.98</v>
      </c>
      <c r="H30" s="155">
        <f t="shared" si="5"/>
        <v>30991.800000000003</v>
      </c>
      <c r="I30" s="155">
        <f t="shared" si="5"/>
        <v>10831.62</v>
      </c>
      <c r="J30" s="162">
        <f>G30/F30*100</f>
        <v>55.229997516549211</v>
      </c>
      <c r="K30" s="162">
        <f>H30/F30*100</f>
        <v>33.175263117330211</v>
      </c>
      <c r="L30" s="162">
        <f>I30/F30*100</f>
        <v>11.594739366120594</v>
      </c>
      <c r="M30" s="31">
        <f t="shared" si="5"/>
        <v>927088500</v>
      </c>
      <c r="N30" s="31">
        <f t="shared" si="5"/>
        <v>7725737500</v>
      </c>
      <c r="O30" s="32" t="s">
        <v>48</v>
      </c>
    </row>
    <row r="32" spans="1:15" x14ac:dyDescent="0.25">
      <c r="A32" s="25"/>
      <c r="B32" s="25"/>
      <c r="C32" s="25"/>
      <c r="D32" s="25"/>
      <c r="E32" s="25"/>
      <c r="F32" s="46"/>
      <c r="G32" s="46"/>
      <c r="H32" s="46"/>
      <c r="I32" s="46"/>
      <c r="J32" s="25"/>
      <c r="K32" s="25"/>
      <c r="L32" s="25"/>
      <c r="M32" s="26" t="s">
        <v>49</v>
      </c>
      <c r="N32" s="26"/>
      <c r="O32" s="26"/>
    </row>
    <row r="33" spans="1:15" x14ac:dyDescent="0.25">
      <c r="A33" s="180" t="s">
        <v>50</v>
      </c>
      <c r="B33" s="180"/>
      <c r="C33" s="180"/>
      <c r="D33" s="25"/>
      <c r="E33" s="26" t="s">
        <v>51</v>
      </c>
      <c r="F33" s="26"/>
      <c r="G33" s="25"/>
      <c r="H33" s="25"/>
      <c r="I33" s="25"/>
      <c r="J33" s="25"/>
      <c r="K33" s="25"/>
      <c r="L33" s="25"/>
      <c r="M33" s="26" t="s">
        <v>52</v>
      </c>
      <c r="N33" s="26"/>
      <c r="O33" s="25"/>
    </row>
    <row r="34" spans="1:15" x14ac:dyDescent="0.25">
      <c r="A34" s="180" t="s">
        <v>53</v>
      </c>
      <c r="B34" s="180"/>
      <c r="C34" s="180"/>
      <c r="D34" s="25"/>
      <c r="E34" s="26" t="s">
        <v>54</v>
      </c>
      <c r="F34" s="26"/>
      <c r="G34" s="25"/>
      <c r="H34" s="25"/>
      <c r="I34" s="45"/>
      <c r="J34" s="25"/>
      <c r="K34" s="25"/>
      <c r="L34" s="25"/>
      <c r="M34" s="26" t="s">
        <v>55</v>
      </c>
      <c r="N34" s="26"/>
      <c r="O34" s="25"/>
    </row>
    <row r="35" spans="1:15" ht="23.25" x14ac:dyDescent="0.35">
      <c r="A35" s="25"/>
      <c r="B35" s="25"/>
      <c r="C35" s="25"/>
      <c r="D35" s="25"/>
      <c r="E35" s="41"/>
      <c r="F35" s="41"/>
      <c r="G35" s="25"/>
      <c r="H35" s="25"/>
      <c r="I35" s="47"/>
      <c r="J35" s="25"/>
      <c r="K35" s="25"/>
      <c r="L35" s="25"/>
      <c r="M35" s="26"/>
      <c r="N35" s="26"/>
      <c r="O35" s="25"/>
    </row>
    <row r="36" spans="1:15" ht="15.75" x14ac:dyDescent="0.25">
      <c r="A36" s="25"/>
      <c r="B36" s="25"/>
      <c r="C36" s="25"/>
      <c r="D36" s="25"/>
      <c r="E36" s="37"/>
      <c r="F36" s="26"/>
      <c r="G36" s="39"/>
      <c r="H36" s="39"/>
      <c r="I36" s="25"/>
      <c r="J36" s="25"/>
      <c r="K36" s="25"/>
      <c r="L36" s="25"/>
      <c r="M36" s="26"/>
      <c r="N36" s="26"/>
      <c r="O36" s="25"/>
    </row>
    <row r="37" spans="1:15" ht="15.75" x14ac:dyDescent="0.25">
      <c r="A37" s="25"/>
      <c r="B37" s="25"/>
      <c r="C37" s="25"/>
      <c r="D37" s="25"/>
      <c r="E37" s="38"/>
      <c r="F37" s="26"/>
      <c r="G37" s="42"/>
      <c r="H37" s="25"/>
      <c r="I37" s="25"/>
      <c r="J37" s="25"/>
      <c r="K37" s="25"/>
      <c r="L37" s="25"/>
      <c r="M37" s="26"/>
      <c r="N37" s="26"/>
      <c r="O37" s="25"/>
    </row>
    <row r="38" spans="1:15" ht="15.75" x14ac:dyDescent="0.25">
      <c r="A38" s="181" t="s">
        <v>56</v>
      </c>
      <c r="B38" s="181"/>
      <c r="C38" s="181"/>
      <c r="D38" s="25"/>
      <c r="E38" s="37"/>
      <c r="F38" s="26"/>
      <c r="G38" s="25"/>
      <c r="H38" s="25"/>
      <c r="I38" s="25"/>
      <c r="J38" s="25"/>
      <c r="K38" s="25"/>
      <c r="L38" s="25"/>
      <c r="M38" s="27" t="s">
        <v>57</v>
      </c>
      <c r="N38" s="26"/>
      <c r="O38" s="25"/>
    </row>
    <row r="39" spans="1:15" x14ac:dyDescent="0.25">
      <c r="A39" s="180" t="s">
        <v>58</v>
      </c>
      <c r="B39" s="180"/>
      <c r="C39" s="180"/>
      <c r="D39" s="25"/>
      <c r="E39" s="26" t="s">
        <v>59</v>
      </c>
      <c r="F39" s="26"/>
      <c r="G39" s="25"/>
      <c r="H39" s="25"/>
      <c r="I39" s="25"/>
      <c r="J39" s="25"/>
      <c r="K39" s="25"/>
      <c r="L39" s="25"/>
      <c r="M39" s="26" t="s">
        <v>60</v>
      </c>
      <c r="N39" s="26"/>
      <c r="O39" s="25"/>
    </row>
  </sheetData>
  <mergeCells count="15">
    <mergeCell ref="A33:C33"/>
    <mergeCell ref="A34:C34"/>
    <mergeCell ref="A38:C38"/>
    <mergeCell ref="A39:C39"/>
    <mergeCell ref="A1:O1"/>
    <mergeCell ref="A2:O2"/>
    <mergeCell ref="A7:A8"/>
    <mergeCell ref="B7:B8"/>
    <mergeCell ref="C7:C8"/>
    <mergeCell ref="F7:F8"/>
    <mergeCell ref="G7:I7"/>
    <mergeCell ref="J7:L7"/>
    <mergeCell ref="M7:N7"/>
    <mergeCell ref="O7:O8"/>
    <mergeCell ref="A3: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30"/>
  <sheetViews>
    <sheetView zoomScale="85" zoomScaleNormal="85" workbookViewId="0">
      <selection activeCell="C32" sqref="C32"/>
    </sheetView>
  </sheetViews>
  <sheetFormatPr defaultRowHeight="15" x14ac:dyDescent="0.25"/>
  <cols>
    <col min="1" max="1" width="5.42578125" customWidth="1"/>
    <col min="2" max="2" width="25.140625" customWidth="1"/>
    <col min="3" max="3" width="20" customWidth="1"/>
    <col min="4" max="4" width="11.5703125" customWidth="1"/>
    <col min="5" max="5" width="14.42578125" bestFit="1" customWidth="1"/>
    <col min="6" max="6" width="12.5703125" customWidth="1"/>
    <col min="7" max="9" width="7.5703125" bestFit="1" customWidth="1"/>
    <col min="13" max="13" width="15.42578125" customWidth="1"/>
    <col min="14" max="14" width="16.42578125" bestFit="1" customWidth="1"/>
    <col min="17" max="21" width="8.7109375" style="121"/>
  </cols>
  <sheetData>
    <row r="1" spans="1:21" ht="18.75" x14ac:dyDescent="0.3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21" ht="18.75" x14ac:dyDescent="0.3">
      <c r="A2" s="170" t="s">
        <v>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4" spans="1:21" s="51" customFormat="1" x14ac:dyDescent="0.25">
      <c r="A4" s="51" t="s">
        <v>0</v>
      </c>
      <c r="C4" s="51" t="s">
        <v>1</v>
      </c>
      <c r="Q4" s="122"/>
      <c r="R4" s="122"/>
      <c r="S4" s="122"/>
      <c r="T4" s="122"/>
      <c r="U4" s="122"/>
    </row>
    <row r="5" spans="1:21" s="51" customFormat="1" x14ac:dyDescent="0.25">
      <c r="A5" s="51" t="s">
        <v>2</v>
      </c>
      <c r="C5" s="51" t="s">
        <v>3</v>
      </c>
      <c r="Q5" s="122"/>
      <c r="R5" s="122"/>
      <c r="S5" s="122"/>
      <c r="T5" s="122"/>
      <c r="U5" s="122"/>
    </row>
    <row r="6" spans="1:21" s="51" customFormat="1" x14ac:dyDescent="0.25">
      <c r="Q6" s="122"/>
      <c r="R6" s="122"/>
      <c r="S6" s="122"/>
      <c r="T6" s="122"/>
      <c r="U6" s="122"/>
    </row>
    <row r="7" spans="1:21" s="51" customFormat="1" x14ac:dyDescent="0.25">
      <c r="A7" s="182" t="s">
        <v>4</v>
      </c>
      <c r="B7" s="183" t="s">
        <v>5</v>
      </c>
      <c r="C7" s="183" t="s">
        <v>6</v>
      </c>
      <c r="D7" s="52" t="s">
        <v>7</v>
      </c>
      <c r="E7" s="53" t="s">
        <v>8</v>
      </c>
      <c r="F7" s="184" t="s">
        <v>9</v>
      </c>
      <c r="G7" s="183" t="s">
        <v>70</v>
      </c>
      <c r="H7" s="183"/>
      <c r="I7" s="183"/>
      <c r="J7" s="183" t="s">
        <v>61</v>
      </c>
      <c r="K7" s="183"/>
      <c r="L7" s="183"/>
      <c r="M7" s="186" t="s">
        <v>10</v>
      </c>
      <c r="N7" s="186"/>
      <c r="O7" s="183" t="s">
        <v>11</v>
      </c>
      <c r="Q7" s="122"/>
      <c r="R7" s="122"/>
      <c r="S7" s="122"/>
      <c r="T7" s="122"/>
      <c r="U7" s="122"/>
    </row>
    <row r="8" spans="1:21" s="51" customFormat="1" x14ac:dyDescent="0.25">
      <c r="A8" s="182"/>
      <c r="B8" s="183"/>
      <c r="C8" s="183"/>
      <c r="D8" s="51" t="s">
        <v>12</v>
      </c>
      <c r="E8" s="54" t="s">
        <v>62</v>
      </c>
      <c r="F8" s="185"/>
      <c r="G8" s="55" t="s">
        <v>13</v>
      </c>
      <c r="H8" s="55" t="s">
        <v>15</v>
      </c>
      <c r="I8" s="55" t="s">
        <v>14</v>
      </c>
      <c r="J8" s="55" t="s">
        <v>13</v>
      </c>
      <c r="K8" s="55" t="s">
        <v>15</v>
      </c>
      <c r="L8" s="55" t="s">
        <v>14</v>
      </c>
      <c r="M8" s="56" t="s">
        <v>16</v>
      </c>
      <c r="N8" s="56" t="s">
        <v>17</v>
      </c>
      <c r="O8" s="183"/>
      <c r="Q8" s="122"/>
      <c r="R8" s="122"/>
      <c r="S8" s="122"/>
      <c r="T8" s="122"/>
      <c r="U8" s="122"/>
    </row>
    <row r="9" spans="1:21" s="51" customFormat="1" x14ac:dyDescent="0.25">
      <c r="A9" s="57"/>
      <c r="B9" s="57"/>
      <c r="C9" s="58"/>
      <c r="D9" s="99"/>
      <c r="E9" s="59"/>
      <c r="F9" s="59"/>
      <c r="G9" s="57"/>
      <c r="H9" s="57"/>
      <c r="I9" s="57"/>
      <c r="J9" s="57"/>
      <c r="K9" s="57"/>
      <c r="L9" s="57"/>
      <c r="M9" s="57"/>
      <c r="N9" s="57"/>
      <c r="O9" s="57"/>
      <c r="Q9" s="122"/>
      <c r="R9" s="122"/>
      <c r="S9" s="122"/>
      <c r="T9" s="123"/>
      <c r="U9" s="122"/>
    </row>
    <row r="10" spans="1:21" s="51" customFormat="1" x14ac:dyDescent="0.25">
      <c r="A10" s="60">
        <v>1</v>
      </c>
      <c r="B10" s="100" t="s">
        <v>18</v>
      </c>
      <c r="C10" s="61" t="s">
        <v>19</v>
      </c>
      <c r="D10" s="103">
        <v>417</v>
      </c>
      <c r="E10" s="104">
        <v>33000</v>
      </c>
      <c r="F10" s="105">
        <v>4290</v>
      </c>
      <c r="G10" s="124">
        <v>2574</v>
      </c>
      <c r="H10" s="106">
        <v>717</v>
      </c>
      <c r="I10" s="107">
        <v>999</v>
      </c>
      <c r="J10" s="62">
        <f t="shared" ref="J10:L29" si="0">G10/F10*100</f>
        <v>60</v>
      </c>
      <c r="K10" s="62">
        <f t="shared" si="0"/>
        <v>27.855477855477854</v>
      </c>
      <c r="L10" s="62">
        <f t="shared" si="0"/>
        <v>139.3305439330544</v>
      </c>
      <c r="M10" s="14">
        <f t="shared" ref="M10:M29" si="1">D10*150000</f>
        <v>62550000</v>
      </c>
      <c r="N10" s="14">
        <f t="shared" ref="N10:N29" si="2">D10*1250000</f>
        <v>521250000</v>
      </c>
      <c r="O10" s="60"/>
      <c r="Q10" s="122"/>
      <c r="R10" s="123"/>
      <c r="S10" s="122"/>
      <c r="T10" s="122"/>
      <c r="U10" s="123"/>
    </row>
    <row r="11" spans="1:21" s="122" customFormat="1" x14ac:dyDescent="0.25">
      <c r="A11" s="125">
        <v>2</v>
      </c>
      <c r="B11" s="126" t="s">
        <v>20</v>
      </c>
      <c r="C11" s="127" t="s">
        <v>21</v>
      </c>
      <c r="D11" s="128">
        <v>103</v>
      </c>
      <c r="E11" s="129">
        <v>6700</v>
      </c>
      <c r="F11" s="130">
        <v>4792</v>
      </c>
      <c r="G11" s="124">
        <v>2732</v>
      </c>
      <c r="H11" s="124">
        <v>1677</v>
      </c>
      <c r="I11" s="131">
        <v>383</v>
      </c>
      <c r="J11" s="132">
        <f t="shared" si="0"/>
        <v>57.011686143572625</v>
      </c>
      <c r="K11" s="132">
        <f t="shared" si="0"/>
        <v>61.383601756954612</v>
      </c>
      <c r="L11" s="132">
        <f t="shared" si="0"/>
        <v>22.838401908169352</v>
      </c>
      <c r="M11" s="133">
        <f t="shared" si="1"/>
        <v>15450000</v>
      </c>
      <c r="N11" s="133">
        <f t="shared" si="2"/>
        <v>128750000</v>
      </c>
      <c r="O11" s="125"/>
    </row>
    <row r="12" spans="1:21" s="122" customFormat="1" x14ac:dyDescent="0.25">
      <c r="A12" s="125">
        <v>3</v>
      </c>
      <c r="B12" s="126" t="s">
        <v>22</v>
      </c>
      <c r="C12" s="127" t="s">
        <v>21</v>
      </c>
      <c r="D12" s="128">
        <v>288</v>
      </c>
      <c r="E12" s="129">
        <v>24600</v>
      </c>
      <c r="F12" s="130">
        <v>3334</v>
      </c>
      <c r="G12" s="124">
        <v>2700.9979999999996</v>
      </c>
      <c r="H12" s="131">
        <v>316</v>
      </c>
      <c r="I12" s="131">
        <v>317</v>
      </c>
      <c r="J12" s="132">
        <f t="shared" si="0"/>
        <v>81.013737252549475</v>
      </c>
      <c r="K12" s="132">
        <f t="shared" si="0"/>
        <v>11.699379266478541</v>
      </c>
      <c r="L12" s="132">
        <f t="shared" si="0"/>
        <v>100.31645569620254</v>
      </c>
      <c r="M12" s="133">
        <f t="shared" si="1"/>
        <v>43200000</v>
      </c>
      <c r="N12" s="133">
        <f t="shared" si="2"/>
        <v>360000000</v>
      </c>
      <c r="O12" s="125"/>
    </row>
    <row r="13" spans="1:21" s="122" customFormat="1" x14ac:dyDescent="0.25">
      <c r="A13" s="125">
        <v>4</v>
      </c>
      <c r="B13" s="126" t="s">
        <v>23</v>
      </c>
      <c r="C13" s="127" t="s">
        <v>21</v>
      </c>
      <c r="D13" s="128">
        <v>209</v>
      </c>
      <c r="E13" s="129">
        <v>14100</v>
      </c>
      <c r="F13" s="130">
        <v>3388</v>
      </c>
      <c r="G13" s="124">
        <v>1728</v>
      </c>
      <c r="H13" s="124">
        <v>1016</v>
      </c>
      <c r="I13" s="131">
        <v>644</v>
      </c>
      <c r="J13" s="132">
        <f t="shared" si="0"/>
        <v>51.003541912632819</v>
      </c>
      <c r="K13" s="132">
        <f t="shared" si="0"/>
        <v>58.796296296296291</v>
      </c>
      <c r="L13" s="132">
        <f t="shared" si="0"/>
        <v>63.385826771653541</v>
      </c>
      <c r="M13" s="133">
        <f t="shared" si="1"/>
        <v>31350000</v>
      </c>
      <c r="N13" s="133">
        <f t="shared" si="2"/>
        <v>261250000</v>
      </c>
      <c r="O13" s="125"/>
    </row>
    <row r="14" spans="1:21" s="122" customFormat="1" x14ac:dyDescent="0.25">
      <c r="A14" s="125">
        <v>5</v>
      </c>
      <c r="B14" s="126" t="s">
        <v>24</v>
      </c>
      <c r="C14" s="127" t="s">
        <v>25</v>
      </c>
      <c r="D14" s="128">
        <v>485</v>
      </c>
      <c r="E14" s="129">
        <v>45000</v>
      </c>
      <c r="F14" s="130">
        <v>7901</v>
      </c>
      <c r="G14" s="124">
        <v>5531</v>
      </c>
      <c r="H14" s="124">
        <v>1475</v>
      </c>
      <c r="I14" s="131">
        <v>895</v>
      </c>
      <c r="J14" s="132">
        <f t="shared" si="0"/>
        <v>70.003796987723078</v>
      </c>
      <c r="K14" s="132">
        <f t="shared" si="0"/>
        <v>26.667871994214426</v>
      </c>
      <c r="L14" s="132">
        <f t="shared" si="0"/>
        <v>60.677966101694913</v>
      </c>
      <c r="M14" s="133">
        <f t="shared" si="1"/>
        <v>72750000</v>
      </c>
      <c r="N14" s="133">
        <f t="shared" si="2"/>
        <v>606250000</v>
      </c>
      <c r="O14" s="125"/>
    </row>
    <row r="15" spans="1:21" s="122" customFormat="1" x14ac:dyDescent="0.25">
      <c r="A15" s="125">
        <v>6</v>
      </c>
      <c r="B15" s="126" t="s">
        <v>26</v>
      </c>
      <c r="C15" s="127" t="s">
        <v>27</v>
      </c>
      <c r="D15" s="128">
        <v>203</v>
      </c>
      <c r="E15" s="129">
        <v>9700</v>
      </c>
      <c r="F15" s="130">
        <v>3623</v>
      </c>
      <c r="G15" s="124">
        <v>1667</v>
      </c>
      <c r="H15" s="124">
        <v>1431</v>
      </c>
      <c r="I15" s="131">
        <v>525</v>
      </c>
      <c r="J15" s="132">
        <f t="shared" si="0"/>
        <v>46.011592602815348</v>
      </c>
      <c r="K15" s="132">
        <f t="shared" si="0"/>
        <v>85.842831433713258</v>
      </c>
      <c r="L15" s="132">
        <f t="shared" si="0"/>
        <v>36.687631027253673</v>
      </c>
      <c r="M15" s="133">
        <f t="shared" si="1"/>
        <v>30450000</v>
      </c>
      <c r="N15" s="133">
        <f t="shared" si="2"/>
        <v>253750000</v>
      </c>
      <c r="O15" s="125"/>
    </row>
    <row r="16" spans="1:21" s="122" customFormat="1" x14ac:dyDescent="0.25">
      <c r="A16" s="125">
        <v>7</v>
      </c>
      <c r="B16" s="126" t="s">
        <v>28</v>
      </c>
      <c r="C16" s="127" t="s">
        <v>27</v>
      </c>
      <c r="D16" s="128">
        <v>306</v>
      </c>
      <c r="E16" s="129">
        <v>24400</v>
      </c>
      <c r="F16" s="130">
        <v>4788</v>
      </c>
      <c r="G16" s="124">
        <v>1437</v>
      </c>
      <c r="H16" s="124">
        <v>2394</v>
      </c>
      <c r="I16" s="131">
        <v>957</v>
      </c>
      <c r="J16" s="132">
        <f t="shared" si="0"/>
        <v>30.012531328320801</v>
      </c>
      <c r="K16" s="132">
        <f t="shared" si="0"/>
        <v>166.59707724425888</v>
      </c>
      <c r="L16" s="132">
        <f t="shared" si="0"/>
        <v>39.974937343358398</v>
      </c>
      <c r="M16" s="133">
        <f t="shared" si="1"/>
        <v>45900000</v>
      </c>
      <c r="N16" s="133">
        <f t="shared" si="2"/>
        <v>382500000</v>
      </c>
      <c r="O16" s="125"/>
    </row>
    <row r="17" spans="1:21" s="122" customFormat="1" x14ac:dyDescent="0.25">
      <c r="A17" s="125">
        <v>8</v>
      </c>
      <c r="B17" s="126" t="s">
        <v>29</v>
      </c>
      <c r="C17" s="127" t="s">
        <v>27</v>
      </c>
      <c r="D17" s="128">
        <v>301</v>
      </c>
      <c r="E17" s="129">
        <v>24400</v>
      </c>
      <c r="F17" s="130">
        <v>2949</v>
      </c>
      <c r="G17" s="124">
        <v>2301</v>
      </c>
      <c r="H17" s="124">
        <v>474</v>
      </c>
      <c r="I17" s="131">
        <v>174</v>
      </c>
      <c r="J17" s="132">
        <f t="shared" si="0"/>
        <v>78.026449643947103</v>
      </c>
      <c r="K17" s="132">
        <f t="shared" si="0"/>
        <v>20.59973924380704</v>
      </c>
      <c r="L17" s="132">
        <f t="shared" si="0"/>
        <v>36.708860759493675</v>
      </c>
      <c r="M17" s="133">
        <f t="shared" si="1"/>
        <v>45150000</v>
      </c>
      <c r="N17" s="133">
        <f t="shared" si="2"/>
        <v>376250000</v>
      </c>
      <c r="O17" s="125"/>
    </row>
    <row r="18" spans="1:21" s="122" customFormat="1" x14ac:dyDescent="0.25">
      <c r="A18" s="125">
        <v>9</v>
      </c>
      <c r="B18" s="126" t="s">
        <v>30</v>
      </c>
      <c r="C18" s="127" t="s">
        <v>27</v>
      </c>
      <c r="D18" s="128">
        <v>555</v>
      </c>
      <c r="E18" s="129">
        <v>44900</v>
      </c>
      <c r="F18" s="130">
        <v>10875</v>
      </c>
      <c r="G18" s="124">
        <v>8157</v>
      </c>
      <c r="H18" s="124">
        <v>2262</v>
      </c>
      <c r="I18" s="131">
        <v>456</v>
      </c>
      <c r="J18" s="132">
        <f t="shared" si="0"/>
        <v>75.006896551724139</v>
      </c>
      <c r="K18" s="132">
        <f t="shared" si="0"/>
        <v>27.730783376241263</v>
      </c>
      <c r="L18" s="132">
        <f t="shared" si="0"/>
        <v>20.159151193633953</v>
      </c>
      <c r="M18" s="133">
        <f t="shared" si="1"/>
        <v>83250000</v>
      </c>
      <c r="N18" s="133">
        <f t="shared" si="2"/>
        <v>693750000</v>
      </c>
      <c r="O18" s="125"/>
    </row>
    <row r="19" spans="1:21" s="122" customFormat="1" x14ac:dyDescent="0.25">
      <c r="A19" s="125">
        <v>10</v>
      </c>
      <c r="B19" s="126" t="s">
        <v>31</v>
      </c>
      <c r="C19" s="127" t="s">
        <v>27</v>
      </c>
      <c r="D19" s="128">
        <v>680</v>
      </c>
      <c r="E19" s="129">
        <v>17600</v>
      </c>
      <c r="F19" s="130">
        <v>4221</v>
      </c>
      <c r="G19" s="124">
        <v>1690</v>
      </c>
      <c r="H19" s="124">
        <v>2109</v>
      </c>
      <c r="I19" s="131">
        <v>422</v>
      </c>
      <c r="J19" s="132">
        <f t="shared" si="0"/>
        <v>40.037905709547502</v>
      </c>
      <c r="K19" s="132">
        <f t="shared" si="0"/>
        <v>124.79289940828401</v>
      </c>
      <c r="L19" s="132">
        <f t="shared" si="0"/>
        <v>20.009483167377905</v>
      </c>
      <c r="M19" s="133">
        <f t="shared" si="1"/>
        <v>102000000</v>
      </c>
      <c r="N19" s="133">
        <f t="shared" si="2"/>
        <v>850000000</v>
      </c>
      <c r="O19" s="125"/>
    </row>
    <row r="20" spans="1:21" s="122" customFormat="1" x14ac:dyDescent="0.25">
      <c r="A20" s="125">
        <v>11</v>
      </c>
      <c r="B20" s="126" t="s">
        <v>32</v>
      </c>
      <c r="C20" s="127" t="s">
        <v>33</v>
      </c>
      <c r="D20" s="128">
        <v>870</v>
      </c>
      <c r="E20" s="129">
        <v>83300</v>
      </c>
      <c r="F20" s="130">
        <v>6670</v>
      </c>
      <c r="G20" s="124">
        <v>4936</v>
      </c>
      <c r="H20" s="124">
        <v>867</v>
      </c>
      <c r="I20" s="131">
        <v>867</v>
      </c>
      <c r="J20" s="132">
        <f t="shared" si="0"/>
        <v>74.002998500749626</v>
      </c>
      <c r="K20" s="132">
        <f t="shared" si="0"/>
        <v>17.564829821717989</v>
      </c>
      <c r="L20" s="132">
        <f t="shared" si="0"/>
        <v>100</v>
      </c>
      <c r="M20" s="133">
        <f t="shared" si="1"/>
        <v>130500000</v>
      </c>
      <c r="N20" s="133">
        <f t="shared" si="2"/>
        <v>1087500000</v>
      </c>
      <c r="O20" s="125"/>
    </row>
    <row r="21" spans="1:21" s="122" customFormat="1" x14ac:dyDescent="0.25">
      <c r="A21" s="125">
        <v>12</v>
      </c>
      <c r="B21" s="126" t="s">
        <v>34</v>
      </c>
      <c r="C21" s="127" t="s">
        <v>35</v>
      </c>
      <c r="D21" s="128">
        <v>225</v>
      </c>
      <c r="E21" s="129">
        <v>17301</v>
      </c>
      <c r="F21" s="130">
        <v>7100</v>
      </c>
      <c r="G21" s="124">
        <v>2912</v>
      </c>
      <c r="H21" s="124">
        <v>2839</v>
      </c>
      <c r="I21" s="131">
        <v>1349</v>
      </c>
      <c r="J21" s="132">
        <f t="shared" si="0"/>
        <v>41.014084507042256</v>
      </c>
      <c r="K21" s="132">
        <f t="shared" si="0"/>
        <v>97.493131868131869</v>
      </c>
      <c r="L21" s="132">
        <f t="shared" si="0"/>
        <v>47.516731243395562</v>
      </c>
      <c r="M21" s="133">
        <f t="shared" si="1"/>
        <v>33750000</v>
      </c>
      <c r="N21" s="133">
        <f t="shared" si="2"/>
        <v>281250000</v>
      </c>
      <c r="O21" s="125"/>
    </row>
    <row r="22" spans="1:21" s="122" customFormat="1" x14ac:dyDescent="0.25">
      <c r="A22" s="125">
        <v>13</v>
      </c>
      <c r="B22" s="126" t="s">
        <v>36</v>
      </c>
      <c r="C22" s="127" t="s">
        <v>35</v>
      </c>
      <c r="D22" s="128">
        <v>86</v>
      </c>
      <c r="E22" s="129">
        <v>7800</v>
      </c>
      <c r="F22" s="130">
        <v>6972</v>
      </c>
      <c r="G22" s="124">
        <v>4532</v>
      </c>
      <c r="H22" s="124">
        <v>1600</v>
      </c>
      <c r="I22" s="131">
        <v>840</v>
      </c>
      <c r="J22" s="132">
        <f t="shared" si="0"/>
        <v>65.002868617326442</v>
      </c>
      <c r="K22" s="132">
        <f t="shared" si="0"/>
        <v>35.304501323918799</v>
      </c>
      <c r="L22" s="132">
        <f t="shared" si="0"/>
        <v>52.5</v>
      </c>
      <c r="M22" s="133">
        <f t="shared" si="1"/>
        <v>12900000</v>
      </c>
      <c r="N22" s="133">
        <f t="shared" si="2"/>
        <v>107500000</v>
      </c>
      <c r="O22" s="125"/>
    </row>
    <row r="23" spans="1:21" s="122" customFormat="1" x14ac:dyDescent="0.25">
      <c r="A23" s="125">
        <v>14</v>
      </c>
      <c r="B23" s="126" t="s">
        <v>37</v>
      </c>
      <c r="C23" s="127" t="s">
        <v>38</v>
      </c>
      <c r="D23" s="128">
        <v>333</v>
      </c>
      <c r="E23" s="129">
        <v>10800</v>
      </c>
      <c r="F23" s="130">
        <v>8514</v>
      </c>
      <c r="G23" s="124">
        <v>5109</v>
      </c>
      <c r="H23" s="124">
        <v>3405</v>
      </c>
      <c r="I23" s="131">
        <v>0</v>
      </c>
      <c r="J23" s="132">
        <f t="shared" si="0"/>
        <v>60.007047216349541</v>
      </c>
      <c r="K23" s="132">
        <f t="shared" si="0"/>
        <v>66.647093364650615</v>
      </c>
      <c r="L23" s="132">
        <f t="shared" si="0"/>
        <v>0</v>
      </c>
      <c r="M23" s="133">
        <f t="shared" si="1"/>
        <v>49950000</v>
      </c>
      <c r="N23" s="133">
        <f t="shared" si="2"/>
        <v>416250000</v>
      </c>
      <c r="O23" s="125"/>
    </row>
    <row r="24" spans="1:21" s="122" customFormat="1" x14ac:dyDescent="0.25">
      <c r="A24" s="125">
        <v>15</v>
      </c>
      <c r="B24" s="126" t="s">
        <v>39</v>
      </c>
      <c r="C24" s="127" t="s">
        <v>38</v>
      </c>
      <c r="D24" s="128">
        <v>175</v>
      </c>
      <c r="E24" s="128">
        <v>17500</v>
      </c>
      <c r="F24" s="134">
        <v>3501</v>
      </c>
      <c r="G24" s="124">
        <v>1085</v>
      </c>
      <c r="H24" s="124">
        <v>1716</v>
      </c>
      <c r="I24" s="131">
        <v>700</v>
      </c>
      <c r="J24" s="132">
        <f t="shared" si="0"/>
        <v>30.991145387032276</v>
      </c>
      <c r="K24" s="132">
        <f t="shared" si="0"/>
        <v>158.15668202764977</v>
      </c>
      <c r="L24" s="132">
        <f t="shared" si="0"/>
        <v>40.792540792540791</v>
      </c>
      <c r="M24" s="133">
        <f t="shared" si="1"/>
        <v>26250000</v>
      </c>
      <c r="N24" s="133">
        <f t="shared" si="2"/>
        <v>218750000</v>
      </c>
      <c r="O24" s="125"/>
    </row>
    <row r="25" spans="1:21" s="122" customFormat="1" x14ac:dyDescent="0.25">
      <c r="A25" s="125">
        <v>16</v>
      </c>
      <c r="B25" s="126" t="s">
        <v>40</v>
      </c>
      <c r="C25" s="127" t="s">
        <v>41</v>
      </c>
      <c r="D25" s="128">
        <v>285</v>
      </c>
      <c r="E25" s="128">
        <v>28500</v>
      </c>
      <c r="F25" s="134">
        <v>1200</v>
      </c>
      <c r="G25" s="124">
        <v>432</v>
      </c>
      <c r="H25" s="124">
        <v>528</v>
      </c>
      <c r="I25" s="131">
        <v>240</v>
      </c>
      <c r="J25" s="132">
        <f t="shared" si="0"/>
        <v>36</v>
      </c>
      <c r="K25" s="132">
        <f t="shared" si="0"/>
        <v>122.22222222222223</v>
      </c>
      <c r="L25" s="132">
        <f t="shared" si="0"/>
        <v>45.454545454545453</v>
      </c>
      <c r="M25" s="133">
        <f t="shared" si="1"/>
        <v>42750000</v>
      </c>
      <c r="N25" s="133">
        <f t="shared" si="2"/>
        <v>356250000</v>
      </c>
      <c r="O25" s="125"/>
    </row>
    <row r="26" spans="1:21" s="122" customFormat="1" x14ac:dyDescent="0.25">
      <c r="A26" s="135">
        <v>17</v>
      </c>
      <c r="B26" s="126" t="s">
        <v>42</v>
      </c>
      <c r="C26" s="127" t="s">
        <v>38</v>
      </c>
      <c r="D26" s="128">
        <v>266</v>
      </c>
      <c r="E26" s="128">
        <v>26699</v>
      </c>
      <c r="F26" s="136">
        <v>4250</v>
      </c>
      <c r="G26" s="124">
        <v>1403</v>
      </c>
      <c r="H26" s="124">
        <v>2400</v>
      </c>
      <c r="I26" s="131">
        <v>447</v>
      </c>
      <c r="J26" s="132">
        <f t="shared" si="0"/>
        <v>33.011764705882349</v>
      </c>
      <c r="K26" s="132">
        <f t="shared" si="0"/>
        <v>171.06200997861725</v>
      </c>
      <c r="L26" s="132">
        <f t="shared" si="0"/>
        <v>18.625</v>
      </c>
      <c r="M26" s="137">
        <f t="shared" si="1"/>
        <v>39900000</v>
      </c>
      <c r="N26" s="133">
        <f t="shared" si="2"/>
        <v>332500000</v>
      </c>
      <c r="O26" s="135"/>
    </row>
    <row r="27" spans="1:21" s="122" customFormat="1" x14ac:dyDescent="0.25">
      <c r="A27" s="135">
        <v>18</v>
      </c>
      <c r="B27" s="126" t="s">
        <v>43</v>
      </c>
      <c r="C27" s="127" t="s">
        <v>38</v>
      </c>
      <c r="D27" s="138">
        <v>223</v>
      </c>
      <c r="E27" s="138">
        <v>22300</v>
      </c>
      <c r="F27" s="136">
        <v>1850</v>
      </c>
      <c r="G27" s="124">
        <v>592</v>
      </c>
      <c r="H27" s="124">
        <v>1072</v>
      </c>
      <c r="I27" s="131">
        <v>186</v>
      </c>
      <c r="J27" s="132">
        <f t="shared" si="0"/>
        <v>32</v>
      </c>
      <c r="K27" s="132">
        <f t="shared" si="0"/>
        <v>181.08108108108107</v>
      </c>
      <c r="L27" s="132">
        <f t="shared" si="0"/>
        <v>17.350746268656717</v>
      </c>
      <c r="M27" s="137">
        <f t="shared" si="1"/>
        <v>33450000</v>
      </c>
      <c r="N27" s="133">
        <f t="shared" si="2"/>
        <v>278750000</v>
      </c>
      <c r="O27" s="135"/>
    </row>
    <row r="28" spans="1:21" s="122" customFormat="1" x14ac:dyDescent="0.25">
      <c r="A28" s="135">
        <v>19</v>
      </c>
      <c r="B28" s="126" t="s">
        <v>44</v>
      </c>
      <c r="C28" s="139" t="s">
        <v>45</v>
      </c>
      <c r="D28" s="138">
        <v>91</v>
      </c>
      <c r="E28" s="138">
        <v>9100</v>
      </c>
      <c r="F28" s="136">
        <v>1100</v>
      </c>
      <c r="G28" s="124">
        <v>319</v>
      </c>
      <c r="H28" s="124">
        <v>561</v>
      </c>
      <c r="I28" s="131">
        <v>220</v>
      </c>
      <c r="J28" s="132">
        <f t="shared" si="0"/>
        <v>28.999999999999996</v>
      </c>
      <c r="K28" s="132">
        <f t="shared" si="0"/>
        <v>175.86206896551724</v>
      </c>
      <c r="L28" s="132">
        <f t="shared" si="0"/>
        <v>39.215686274509807</v>
      </c>
      <c r="M28" s="137">
        <f t="shared" si="1"/>
        <v>13650000</v>
      </c>
      <c r="N28" s="133">
        <f t="shared" si="2"/>
        <v>113750000</v>
      </c>
      <c r="O28" s="135"/>
    </row>
    <row r="29" spans="1:21" s="51" customFormat="1" ht="15.75" thickBot="1" x14ac:dyDescent="0.3">
      <c r="A29" s="63">
        <v>20</v>
      </c>
      <c r="B29" s="101" t="s">
        <v>46</v>
      </c>
      <c r="C29" s="64" t="s">
        <v>41</v>
      </c>
      <c r="D29" s="108">
        <v>80</v>
      </c>
      <c r="E29" s="108">
        <v>7900</v>
      </c>
      <c r="F29" s="109">
        <v>2100</v>
      </c>
      <c r="G29" s="106">
        <v>630</v>
      </c>
      <c r="H29" s="106">
        <v>1260</v>
      </c>
      <c r="I29" s="107">
        <v>210</v>
      </c>
      <c r="J29" s="62">
        <f t="shared" si="0"/>
        <v>30</v>
      </c>
      <c r="K29" s="62">
        <f t="shared" si="0"/>
        <v>200</v>
      </c>
      <c r="L29" s="62">
        <f t="shared" si="0"/>
        <v>16.666666666666664</v>
      </c>
      <c r="M29" s="19">
        <f t="shared" si="1"/>
        <v>12000000</v>
      </c>
      <c r="N29" s="14">
        <f t="shared" si="2"/>
        <v>100000000</v>
      </c>
      <c r="O29" s="63"/>
      <c r="Q29" s="122"/>
      <c r="R29" s="122"/>
      <c r="S29" s="122"/>
      <c r="T29" s="122"/>
      <c r="U29" s="122"/>
    </row>
    <row r="30" spans="1:21" s="153" customFormat="1" ht="22.5" customHeight="1" thickTop="1" x14ac:dyDescent="0.25">
      <c r="A30" s="146"/>
      <c r="B30" s="147" t="s">
        <v>47</v>
      </c>
      <c r="C30" s="148"/>
      <c r="D30" s="149">
        <f t="shared" ref="D30:N30" si="3">SUM(D9:D29)</f>
        <v>6181</v>
      </c>
      <c r="E30" s="149">
        <f t="shared" si="3"/>
        <v>475600</v>
      </c>
      <c r="F30" s="149">
        <f t="shared" si="3"/>
        <v>93418</v>
      </c>
      <c r="G30" s="150">
        <f t="shared" si="3"/>
        <v>52467.998</v>
      </c>
      <c r="H30" s="150">
        <f t="shared" si="3"/>
        <v>30119</v>
      </c>
      <c r="I30" s="150">
        <f t="shared" si="3"/>
        <v>10831</v>
      </c>
      <c r="J30" s="151">
        <f>G30/F30*100</f>
        <v>56.16476267956925</v>
      </c>
      <c r="K30" s="152">
        <f>H30/F30*100</f>
        <v>32.241109850350043</v>
      </c>
      <c r="L30" s="152">
        <f>I30/F30*100</f>
        <v>11.594125329165687</v>
      </c>
      <c r="M30" s="149">
        <f t="shared" si="3"/>
        <v>927150000</v>
      </c>
      <c r="N30" s="149">
        <f t="shared" si="3"/>
        <v>7726250000</v>
      </c>
      <c r="O30" s="102" t="s">
        <v>48</v>
      </c>
      <c r="Q30" s="154"/>
      <c r="R30" s="154"/>
      <c r="S30" s="154"/>
      <c r="T30" s="154"/>
      <c r="U30" s="154"/>
    </row>
  </sheetData>
  <mergeCells count="10">
    <mergeCell ref="A1:O1"/>
    <mergeCell ref="A2:O2"/>
    <mergeCell ref="A7:A8"/>
    <mergeCell ref="B7:B8"/>
    <mergeCell ref="C7:C8"/>
    <mergeCell ref="F7:F8"/>
    <mergeCell ref="G7:I7"/>
    <mergeCell ref="J7:L7"/>
    <mergeCell ref="M7:N7"/>
    <mergeCell ref="O7:O8"/>
  </mergeCells>
  <pageMargins left="0.70866141732283472" right="0.59055118110236227" top="0.74803149606299213" bottom="0.74803149606299213" header="0.31496062992125984" footer="0.31496062992125984"/>
  <pageSetup paperSize="10001" scale="7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36"/>
  <sheetViews>
    <sheetView zoomScale="70" zoomScaleNormal="70" zoomScaleSheetLayoutView="70" workbookViewId="0">
      <selection activeCell="F24" sqref="F24"/>
    </sheetView>
  </sheetViews>
  <sheetFormatPr defaultColWidth="8.7109375" defaultRowHeight="15.75" x14ac:dyDescent="0.25"/>
  <cols>
    <col min="1" max="1" width="5.42578125" style="34" customWidth="1"/>
    <col min="2" max="2" width="25.5703125" style="34" customWidth="1"/>
    <col min="3" max="3" width="21.42578125" style="34" customWidth="1"/>
    <col min="4" max="6" width="13.140625" style="34" customWidth="1"/>
    <col min="7" max="12" width="11.5703125" style="34" customWidth="1"/>
    <col min="13" max="13" width="13.7109375" style="34" customWidth="1"/>
    <col min="14" max="16384" width="8.7109375" style="34"/>
  </cols>
  <sheetData>
    <row r="1" spans="1:13" ht="18.75" x14ac:dyDescent="0.3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8.75" x14ac:dyDescent="0.3">
      <c r="A2" s="170" t="s">
        <v>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4" spans="1:13" x14ac:dyDescent="0.25">
      <c r="A4" s="34" t="s">
        <v>0</v>
      </c>
      <c r="C4" s="34" t="s">
        <v>1</v>
      </c>
    </row>
    <row r="5" spans="1:13" x14ac:dyDescent="0.25">
      <c r="A5" s="34" t="s">
        <v>2</v>
      </c>
      <c r="C5" s="34" t="s">
        <v>3</v>
      </c>
    </row>
    <row r="7" spans="1:13" s="65" customFormat="1" ht="21" customHeight="1" x14ac:dyDescent="0.25">
      <c r="A7" s="171" t="s">
        <v>4</v>
      </c>
      <c r="B7" s="166" t="s">
        <v>5</v>
      </c>
      <c r="C7" s="166" t="s">
        <v>66</v>
      </c>
      <c r="D7" s="172" t="s">
        <v>67</v>
      </c>
      <c r="E7" s="172" t="s">
        <v>71</v>
      </c>
      <c r="F7" s="172" t="s">
        <v>69</v>
      </c>
      <c r="G7" s="166" t="s">
        <v>70</v>
      </c>
      <c r="H7" s="166"/>
      <c r="I7" s="166"/>
      <c r="J7" s="166" t="s">
        <v>61</v>
      </c>
      <c r="K7" s="166"/>
      <c r="L7" s="166"/>
      <c r="M7" s="166" t="s">
        <v>65</v>
      </c>
    </row>
    <row r="8" spans="1:13" s="65" customFormat="1" ht="35.450000000000003" customHeight="1" x14ac:dyDescent="0.25">
      <c r="A8" s="171"/>
      <c r="B8" s="166"/>
      <c r="C8" s="166"/>
      <c r="D8" s="173"/>
      <c r="E8" s="173"/>
      <c r="F8" s="173"/>
      <c r="G8" s="118" t="s">
        <v>13</v>
      </c>
      <c r="H8" s="73" t="s">
        <v>63</v>
      </c>
      <c r="I8" s="73" t="s">
        <v>64</v>
      </c>
      <c r="J8" s="118" t="s">
        <v>13</v>
      </c>
      <c r="K8" s="73" t="s">
        <v>63</v>
      </c>
      <c r="L8" s="73" t="s">
        <v>64</v>
      </c>
      <c r="M8" s="166"/>
    </row>
    <row r="9" spans="1:13" s="72" customFormat="1" x14ac:dyDescent="0.25">
      <c r="A9" s="71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3" s="82" customFormat="1" x14ac:dyDescent="0.25">
      <c r="A10" s="75">
        <v>1</v>
      </c>
      <c r="B10" s="76" t="s">
        <v>18</v>
      </c>
      <c r="C10" s="77" t="s">
        <v>19</v>
      </c>
      <c r="D10" s="115">
        <v>417</v>
      </c>
      <c r="E10" s="78">
        <v>3300</v>
      </c>
      <c r="F10" s="79">
        <v>4290</v>
      </c>
      <c r="G10" s="116">
        <v>2856</v>
      </c>
      <c r="H10" s="116">
        <v>917</v>
      </c>
      <c r="I10" s="117">
        <f>F10-G10-H10</f>
        <v>517</v>
      </c>
      <c r="J10" s="80">
        <f t="shared" ref="J10:J29" si="0">G10/F10*100</f>
        <v>66.573426573426573</v>
      </c>
      <c r="K10" s="80">
        <f t="shared" ref="K10:K29" si="1">H10/F10*100</f>
        <v>21.375291375291376</v>
      </c>
      <c r="L10" s="80">
        <f t="shared" ref="L10:L29" si="2">I10/F10*100</f>
        <v>12.051282051282051</v>
      </c>
      <c r="M10" s="81"/>
    </row>
    <row r="11" spans="1:13" s="82" customFormat="1" x14ac:dyDescent="0.25">
      <c r="A11" s="83">
        <v>2</v>
      </c>
      <c r="B11" s="84" t="s">
        <v>20</v>
      </c>
      <c r="C11" s="85" t="s">
        <v>21</v>
      </c>
      <c r="D11" s="89">
        <v>103</v>
      </c>
      <c r="E11" s="86">
        <v>670</v>
      </c>
      <c r="F11" s="87">
        <v>4792</v>
      </c>
      <c r="G11" s="110">
        <v>2596</v>
      </c>
      <c r="H11" s="110">
        <v>1813</v>
      </c>
      <c r="I11" s="117">
        <f t="shared" ref="I11:I29" si="3">F11-G11-H11</f>
        <v>383</v>
      </c>
      <c r="J11" s="80">
        <f t="shared" si="0"/>
        <v>54.173622704507515</v>
      </c>
      <c r="K11" s="80">
        <f t="shared" si="1"/>
        <v>37.833889816360596</v>
      </c>
      <c r="L11" s="80">
        <f t="shared" si="2"/>
        <v>7.9924874791318867</v>
      </c>
      <c r="M11" s="88"/>
    </row>
    <row r="12" spans="1:13" s="82" customFormat="1" x14ac:dyDescent="0.25">
      <c r="A12" s="83">
        <v>3</v>
      </c>
      <c r="B12" s="84" t="s">
        <v>22</v>
      </c>
      <c r="C12" s="85" t="s">
        <v>21</v>
      </c>
      <c r="D12" s="89">
        <v>288</v>
      </c>
      <c r="E12" s="86">
        <v>2460</v>
      </c>
      <c r="F12" s="87">
        <v>3334</v>
      </c>
      <c r="G12" s="110">
        <v>2701</v>
      </c>
      <c r="H12" s="111">
        <v>633</v>
      </c>
      <c r="I12" s="117">
        <f t="shared" si="3"/>
        <v>0</v>
      </c>
      <c r="J12" s="80">
        <f t="shared" si="0"/>
        <v>81.013797240551895</v>
      </c>
      <c r="K12" s="80">
        <f t="shared" si="1"/>
        <v>18.986202759448108</v>
      </c>
      <c r="L12" s="80">
        <f t="shared" si="2"/>
        <v>0</v>
      </c>
      <c r="M12" s="88"/>
    </row>
    <row r="13" spans="1:13" s="82" customFormat="1" ht="15.95" customHeight="1" x14ac:dyDescent="0.25">
      <c r="A13" s="83">
        <v>4</v>
      </c>
      <c r="B13" s="84" t="s">
        <v>23</v>
      </c>
      <c r="C13" s="85" t="s">
        <v>21</v>
      </c>
      <c r="D13" s="89">
        <v>209</v>
      </c>
      <c r="E13" s="86">
        <v>1410</v>
      </c>
      <c r="F13" s="87">
        <v>3388</v>
      </c>
      <c r="G13" s="110">
        <v>1642</v>
      </c>
      <c r="H13" s="110">
        <v>1102</v>
      </c>
      <c r="I13" s="117">
        <f t="shared" si="3"/>
        <v>644</v>
      </c>
      <c r="J13" s="80">
        <f t="shared" si="0"/>
        <v>48.465171192443918</v>
      </c>
      <c r="K13" s="80">
        <f t="shared" si="1"/>
        <v>32.526564344746163</v>
      </c>
      <c r="L13" s="80">
        <f t="shared" si="2"/>
        <v>19.008264462809919</v>
      </c>
      <c r="M13" s="88"/>
    </row>
    <row r="14" spans="1:13" s="82" customFormat="1" x14ac:dyDescent="0.25">
      <c r="A14" s="83">
        <v>5</v>
      </c>
      <c r="B14" s="84" t="s">
        <v>24</v>
      </c>
      <c r="C14" s="85" t="s">
        <v>25</v>
      </c>
      <c r="D14" s="89">
        <v>485</v>
      </c>
      <c r="E14" s="86">
        <v>4500</v>
      </c>
      <c r="F14" s="87">
        <v>7901</v>
      </c>
      <c r="G14" s="110">
        <v>5926</v>
      </c>
      <c r="H14" s="110">
        <v>1975</v>
      </c>
      <c r="I14" s="117">
        <f t="shared" si="3"/>
        <v>0</v>
      </c>
      <c r="J14" s="80">
        <f t="shared" si="0"/>
        <v>75.003164156435901</v>
      </c>
      <c r="K14" s="80">
        <f t="shared" si="1"/>
        <v>24.996835843564106</v>
      </c>
      <c r="L14" s="80">
        <f t="shared" si="2"/>
        <v>0</v>
      </c>
      <c r="M14" s="88"/>
    </row>
    <row r="15" spans="1:13" s="82" customFormat="1" x14ac:dyDescent="0.25">
      <c r="A15" s="83">
        <v>6</v>
      </c>
      <c r="B15" s="84" t="s">
        <v>26</v>
      </c>
      <c r="C15" s="85" t="s">
        <v>27</v>
      </c>
      <c r="D15" s="89">
        <v>203</v>
      </c>
      <c r="E15" s="86">
        <v>969.99999999999989</v>
      </c>
      <c r="F15" s="87">
        <v>3623</v>
      </c>
      <c r="G15" s="110">
        <v>1584</v>
      </c>
      <c r="H15" s="110">
        <v>1514</v>
      </c>
      <c r="I15" s="117">
        <f t="shared" si="3"/>
        <v>525</v>
      </c>
      <c r="J15" s="80">
        <f t="shared" si="0"/>
        <v>43.720673475020696</v>
      </c>
      <c r="K15" s="80">
        <f t="shared" si="1"/>
        <v>41.788573005796302</v>
      </c>
      <c r="L15" s="80">
        <f t="shared" si="2"/>
        <v>14.490753519182997</v>
      </c>
      <c r="M15" s="88"/>
    </row>
    <row r="16" spans="1:13" s="82" customFormat="1" x14ac:dyDescent="0.25">
      <c r="A16" s="83">
        <v>7</v>
      </c>
      <c r="B16" s="84" t="s">
        <v>28</v>
      </c>
      <c r="C16" s="85" t="s">
        <v>27</v>
      </c>
      <c r="D16" s="89">
        <v>306</v>
      </c>
      <c r="E16" s="86">
        <v>2440</v>
      </c>
      <c r="F16" s="87">
        <v>4788</v>
      </c>
      <c r="G16" s="110">
        <v>1366</v>
      </c>
      <c r="H16" s="110">
        <v>2465</v>
      </c>
      <c r="I16" s="117">
        <f t="shared" si="3"/>
        <v>957</v>
      </c>
      <c r="J16" s="80">
        <f t="shared" si="0"/>
        <v>28.5296574770259</v>
      </c>
      <c r="K16" s="80">
        <f t="shared" si="1"/>
        <v>51.482873851294912</v>
      </c>
      <c r="L16" s="80">
        <f t="shared" si="2"/>
        <v>19.987468671679199</v>
      </c>
      <c r="M16" s="88"/>
    </row>
    <row r="17" spans="1:13" s="82" customFormat="1" x14ac:dyDescent="0.25">
      <c r="A17" s="83">
        <v>8</v>
      </c>
      <c r="B17" s="84" t="s">
        <v>29</v>
      </c>
      <c r="C17" s="85" t="s">
        <v>27</v>
      </c>
      <c r="D17" s="89">
        <v>301</v>
      </c>
      <c r="E17" s="86">
        <v>2440</v>
      </c>
      <c r="F17" s="87">
        <v>2949</v>
      </c>
      <c r="G17" s="110">
        <v>2328</v>
      </c>
      <c r="H17" s="110">
        <v>621</v>
      </c>
      <c r="I17" s="117">
        <f t="shared" si="3"/>
        <v>0</v>
      </c>
      <c r="J17" s="80">
        <f t="shared" si="0"/>
        <v>78.942014242115974</v>
      </c>
      <c r="K17" s="80">
        <f t="shared" si="1"/>
        <v>21.05798575788403</v>
      </c>
      <c r="L17" s="80">
        <f t="shared" si="2"/>
        <v>0</v>
      </c>
      <c r="M17" s="88"/>
    </row>
    <row r="18" spans="1:13" s="82" customFormat="1" x14ac:dyDescent="0.25">
      <c r="A18" s="83">
        <v>9</v>
      </c>
      <c r="B18" s="84" t="s">
        <v>30</v>
      </c>
      <c r="C18" s="85" t="s">
        <v>27</v>
      </c>
      <c r="D18" s="89">
        <v>555</v>
      </c>
      <c r="E18" s="86">
        <v>4490</v>
      </c>
      <c r="F18" s="87">
        <v>10875</v>
      </c>
      <c r="G18" s="110">
        <v>8213</v>
      </c>
      <c r="H18" s="110">
        <v>2662</v>
      </c>
      <c r="I18" s="117">
        <f t="shared" si="3"/>
        <v>0</v>
      </c>
      <c r="J18" s="80">
        <f t="shared" si="0"/>
        <v>75.52183908045977</v>
      </c>
      <c r="K18" s="80">
        <f t="shared" si="1"/>
        <v>24.47816091954023</v>
      </c>
      <c r="L18" s="80">
        <f t="shared" si="2"/>
        <v>0</v>
      </c>
      <c r="M18" s="88"/>
    </row>
    <row r="19" spans="1:13" s="82" customFormat="1" x14ac:dyDescent="0.25">
      <c r="A19" s="83">
        <v>10</v>
      </c>
      <c r="B19" s="84" t="s">
        <v>31</v>
      </c>
      <c r="C19" s="85" t="s">
        <v>27</v>
      </c>
      <c r="D19" s="89">
        <v>680</v>
      </c>
      <c r="E19" s="86">
        <v>1760.0000000000002</v>
      </c>
      <c r="F19" s="87">
        <v>4221</v>
      </c>
      <c r="G19" s="110">
        <v>1606</v>
      </c>
      <c r="H19" s="110">
        <v>2193</v>
      </c>
      <c r="I19" s="117">
        <f t="shared" si="3"/>
        <v>422</v>
      </c>
      <c r="J19" s="80">
        <f t="shared" si="0"/>
        <v>38.047855958303714</v>
      </c>
      <c r="K19" s="80">
        <f t="shared" si="1"/>
        <v>51.954513148543001</v>
      </c>
      <c r="L19" s="80">
        <f t="shared" si="2"/>
        <v>9.9976308931532802</v>
      </c>
      <c r="M19" s="88"/>
    </row>
    <row r="20" spans="1:13" s="82" customFormat="1" x14ac:dyDescent="0.25">
      <c r="A20" s="83">
        <v>11</v>
      </c>
      <c r="B20" s="84" t="s">
        <v>32</v>
      </c>
      <c r="C20" s="85" t="s">
        <v>33</v>
      </c>
      <c r="D20" s="89">
        <v>870</v>
      </c>
      <c r="E20" s="86">
        <v>8330</v>
      </c>
      <c r="F20" s="87">
        <v>6670</v>
      </c>
      <c r="G20" s="110">
        <v>5103</v>
      </c>
      <c r="H20" s="110">
        <v>1567</v>
      </c>
      <c r="I20" s="117">
        <f t="shared" si="3"/>
        <v>0</v>
      </c>
      <c r="J20" s="80">
        <f t="shared" si="0"/>
        <v>76.506746626686663</v>
      </c>
      <c r="K20" s="80">
        <f t="shared" si="1"/>
        <v>23.493253373313344</v>
      </c>
      <c r="L20" s="80">
        <f t="shared" si="2"/>
        <v>0</v>
      </c>
      <c r="M20" s="88"/>
    </row>
    <row r="21" spans="1:13" s="82" customFormat="1" x14ac:dyDescent="0.25">
      <c r="A21" s="83">
        <v>12</v>
      </c>
      <c r="B21" s="84" t="s">
        <v>34</v>
      </c>
      <c r="C21" s="85" t="s">
        <v>35</v>
      </c>
      <c r="D21" s="89">
        <v>225</v>
      </c>
      <c r="E21" s="86">
        <v>1730.1</v>
      </c>
      <c r="F21" s="87">
        <v>7100</v>
      </c>
      <c r="G21" s="110">
        <v>2912</v>
      </c>
      <c r="H21" s="110">
        <v>2839</v>
      </c>
      <c r="I21" s="117">
        <f t="shared" si="3"/>
        <v>1349</v>
      </c>
      <c r="J21" s="80">
        <f t="shared" si="0"/>
        <v>41.014084507042256</v>
      </c>
      <c r="K21" s="80">
        <f t="shared" si="1"/>
        <v>39.985915492957744</v>
      </c>
      <c r="L21" s="80">
        <f t="shared" si="2"/>
        <v>19</v>
      </c>
      <c r="M21" s="88"/>
    </row>
    <row r="22" spans="1:13" s="82" customFormat="1" x14ac:dyDescent="0.25">
      <c r="A22" s="83">
        <v>13</v>
      </c>
      <c r="B22" s="84" t="s">
        <v>36</v>
      </c>
      <c r="C22" s="85" t="s">
        <v>35</v>
      </c>
      <c r="D22" s="89">
        <v>86</v>
      </c>
      <c r="E22" s="86">
        <v>780</v>
      </c>
      <c r="F22" s="87">
        <v>6972</v>
      </c>
      <c r="G22" s="110">
        <v>4532</v>
      </c>
      <c r="H22" s="110">
        <v>1600</v>
      </c>
      <c r="I22" s="117">
        <f t="shared" si="3"/>
        <v>840</v>
      </c>
      <c r="J22" s="80">
        <f t="shared" si="0"/>
        <v>65.002868617326442</v>
      </c>
      <c r="K22" s="80">
        <f t="shared" si="1"/>
        <v>22.948938611589213</v>
      </c>
      <c r="L22" s="80">
        <f t="shared" si="2"/>
        <v>12.048192771084338</v>
      </c>
      <c r="M22" s="88"/>
    </row>
    <row r="23" spans="1:13" s="82" customFormat="1" x14ac:dyDescent="0.25">
      <c r="A23" s="83">
        <v>14</v>
      </c>
      <c r="B23" s="84" t="s">
        <v>37</v>
      </c>
      <c r="C23" s="85" t="s">
        <v>38</v>
      </c>
      <c r="D23" s="89">
        <v>333</v>
      </c>
      <c r="E23" s="86">
        <v>1080</v>
      </c>
      <c r="F23" s="87">
        <v>8514</v>
      </c>
      <c r="G23" s="110">
        <v>5109</v>
      </c>
      <c r="H23" s="110">
        <v>3405</v>
      </c>
      <c r="I23" s="117">
        <f t="shared" si="3"/>
        <v>0</v>
      </c>
      <c r="J23" s="80">
        <f t="shared" si="0"/>
        <v>60.007047216349541</v>
      </c>
      <c r="K23" s="80">
        <f t="shared" si="1"/>
        <v>39.992952783650459</v>
      </c>
      <c r="L23" s="80">
        <f t="shared" si="2"/>
        <v>0</v>
      </c>
      <c r="M23" s="88"/>
    </row>
    <row r="24" spans="1:13" s="82" customFormat="1" x14ac:dyDescent="0.25">
      <c r="A24" s="83">
        <v>15</v>
      </c>
      <c r="B24" s="84" t="s">
        <v>39</v>
      </c>
      <c r="C24" s="85" t="s">
        <v>38</v>
      </c>
      <c r="D24" s="89">
        <v>175</v>
      </c>
      <c r="E24" s="89">
        <v>1750</v>
      </c>
      <c r="F24" s="90">
        <f>3501</f>
        <v>3501</v>
      </c>
      <c r="G24" s="110">
        <v>1085</v>
      </c>
      <c r="H24" s="110">
        <v>1716</v>
      </c>
      <c r="I24" s="117">
        <f t="shared" si="3"/>
        <v>700</v>
      </c>
      <c r="J24" s="80">
        <f t="shared" si="0"/>
        <v>30.991145387032276</v>
      </c>
      <c r="K24" s="80">
        <f t="shared" si="1"/>
        <v>49.014567266495284</v>
      </c>
      <c r="L24" s="80">
        <f t="shared" si="2"/>
        <v>19.994287346472436</v>
      </c>
      <c r="M24" s="88"/>
    </row>
    <row r="25" spans="1:13" s="82" customFormat="1" x14ac:dyDescent="0.25">
      <c r="A25" s="83">
        <v>16</v>
      </c>
      <c r="B25" s="84" t="s">
        <v>40</v>
      </c>
      <c r="C25" s="85" t="s">
        <v>41</v>
      </c>
      <c r="D25" s="89">
        <v>285</v>
      </c>
      <c r="E25" s="89">
        <v>2850</v>
      </c>
      <c r="F25" s="90">
        <v>1200</v>
      </c>
      <c r="G25" s="110">
        <v>432</v>
      </c>
      <c r="H25" s="110">
        <v>528</v>
      </c>
      <c r="I25" s="117">
        <f t="shared" si="3"/>
        <v>240</v>
      </c>
      <c r="J25" s="80">
        <f t="shared" si="0"/>
        <v>36</v>
      </c>
      <c r="K25" s="80">
        <f t="shared" si="1"/>
        <v>44</v>
      </c>
      <c r="L25" s="80">
        <f t="shared" si="2"/>
        <v>20</v>
      </c>
      <c r="M25" s="88"/>
    </row>
    <row r="26" spans="1:13" s="82" customFormat="1" x14ac:dyDescent="0.25">
      <c r="A26" s="91">
        <v>17</v>
      </c>
      <c r="B26" s="84" t="s">
        <v>42</v>
      </c>
      <c r="C26" s="85" t="s">
        <v>38</v>
      </c>
      <c r="D26" s="89">
        <v>266</v>
      </c>
      <c r="E26" s="89">
        <v>2669.9</v>
      </c>
      <c r="F26" s="92">
        <v>4250</v>
      </c>
      <c r="G26" s="110">
        <v>1333</v>
      </c>
      <c r="H26" s="110">
        <v>2470</v>
      </c>
      <c r="I26" s="117">
        <f t="shared" si="3"/>
        <v>447</v>
      </c>
      <c r="J26" s="80">
        <f t="shared" si="0"/>
        <v>31.36470588235294</v>
      </c>
      <c r="K26" s="80">
        <f t="shared" si="1"/>
        <v>58.117647058823529</v>
      </c>
      <c r="L26" s="80">
        <f t="shared" si="2"/>
        <v>10.517647058823529</v>
      </c>
      <c r="M26" s="93"/>
    </row>
    <row r="27" spans="1:13" s="82" customFormat="1" x14ac:dyDescent="0.25">
      <c r="A27" s="91">
        <v>18</v>
      </c>
      <c r="B27" s="84" t="s">
        <v>43</v>
      </c>
      <c r="C27" s="85" t="s">
        <v>38</v>
      </c>
      <c r="D27" s="94">
        <v>223</v>
      </c>
      <c r="E27" s="94">
        <v>2230</v>
      </c>
      <c r="F27" s="92">
        <v>1850</v>
      </c>
      <c r="G27" s="110">
        <v>1119</v>
      </c>
      <c r="H27" s="110">
        <v>731</v>
      </c>
      <c r="I27" s="117">
        <f t="shared" si="3"/>
        <v>0</v>
      </c>
      <c r="J27" s="80">
        <f t="shared" si="0"/>
        <v>60.486486486486491</v>
      </c>
      <c r="K27" s="80">
        <f t="shared" si="1"/>
        <v>39.513513513513516</v>
      </c>
      <c r="L27" s="80">
        <f t="shared" si="2"/>
        <v>0</v>
      </c>
      <c r="M27" s="93"/>
    </row>
    <row r="28" spans="1:13" s="82" customFormat="1" x14ac:dyDescent="0.25">
      <c r="A28" s="91">
        <v>19</v>
      </c>
      <c r="B28" s="84" t="s">
        <v>44</v>
      </c>
      <c r="C28" s="95" t="s">
        <v>45</v>
      </c>
      <c r="D28" s="94">
        <v>91</v>
      </c>
      <c r="E28" s="94">
        <v>910</v>
      </c>
      <c r="F28" s="92">
        <v>1100</v>
      </c>
      <c r="G28" s="110">
        <v>444</v>
      </c>
      <c r="H28" s="110">
        <v>561</v>
      </c>
      <c r="I28" s="117">
        <f t="shared" si="3"/>
        <v>95</v>
      </c>
      <c r="J28" s="80">
        <f t="shared" si="0"/>
        <v>40.36363636363636</v>
      </c>
      <c r="K28" s="80">
        <f t="shared" si="1"/>
        <v>51</v>
      </c>
      <c r="L28" s="80">
        <f t="shared" si="2"/>
        <v>8.6363636363636367</v>
      </c>
      <c r="M28" s="93"/>
    </row>
    <row r="29" spans="1:13" s="82" customFormat="1" x14ac:dyDescent="0.25">
      <c r="A29" s="91">
        <v>20</v>
      </c>
      <c r="B29" s="96" t="s">
        <v>46</v>
      </c>
      <c r="C29" s="97" t="s">
        <v>41</v>
      </c>
      <c r="D29" s="94">
        <v>80</v>
      </c>
      <c r="E29" s="94">
        <v>790</v>
      </c>
      <c r="F29" s="92">
        <v>2100</v>
      </c>
      <c r="G29" s="112">
        <v>630</v>
      </c>
      <c r="H29" s="112">
        <v>1260</v>
      </c>
      <c r="I29" s="117">
        <f t="shared" si="3"/>
        <v>210</v>
      </c>
      <c r="J29" s="80">
        <f t="shared" si="0"/>
        <v>30</v>
      </c>
      <c r="K29" s="80">
        <f t="shared" si="1"/>
        <v>60</v>
      </c>
      <c r="L29" s="80">
        <f t="shared" si="2"/>
        <v>10</v>
      </c>
      <c r="M29" s="93"/>
    </row>
    <row r="30" spans="1:13" s="67" customFormat="1" ht="30.6" customHeight="1" x14ac:dyDescent="0.25">
      <c r="A30" s="167" t="s">
        <v>47</v>
      </c>
      <c r="B30" s="168"/>
      <c r="C30" s="169"/>
      <c r="D30" s="68">
        <f t="shared" ref="D30:E30" si="4">SUM(D10:D29)</f>
        <v>6181</v>
      </c>
      <c r="E30" s="68">
        <f t="shared" si="4"/>
        <v>47560</v>
      </c>
      <c r="F30" s="98">
        <f>SUM(F10:F29)</f>
        <v>93418</v>
      </c>
      <c r="G30" s="145">
        <f t="shared" ref="G30:I30" si="5">SUM(G10:G29)</f>
        <v>53517</v>
      </c>
      <c r="H30" s="145">
        <f t="shared" si="5"/>
        <v>32572</v>
      </c>
      <c r="I30" s="145">
        <f t="shared" si="5"/>
        <v>7329</v>
      </c>
      <c r="J30" s="114">
        <f>G30/$F$30*100</f>
        <v>57.287674752189091</v>
      </c>
      <c r="K30" s="69">
        <f t="shared" ref="K30:L30" si="6">H30/$F$30*100</f>
        <v>34.866942131066821</v>
      </c>
      <c r="L30" s="69">
        <f t="shared" si="6"/>
        <v>7.8453831167440962</v>
      </c>
      <c r="M30" s="70" t="s">
        <v>48</v>
      </c>
    </row>
    <row r="35" spans="3:5" ht="20.25" x14ac:dyDescent="0.3">
      <c r="C35" s="120"/>
    </row>
    <row r="36" spans="3:5" x14ac:dyDescent="0.25">
      <c r="C36" s="119"/>
      <c r="E36" s="74"/>
    </row>
  </sheetData>
  <mergeCells count="12">
    <mergeCell ref="M7:M8"/>
    <mergeCell ref="A30:C30"/>
    <mergeCell ref="A1:M1"/>
    <mergeCell ref="A2:M2"/>
    <mergeCell ref="A7:A8"/>
    <mergeCell ref="B7:B8"/>
    <mergeCell ref="C7:C8"/>
    <mergeCell ref="D7:D8"/>
    <mergeCell ref="E7:E8"/>
    <mergeCell ref="F7:F8"/>
    <mergeCell ref="G7:I7"/>
    <mergeCell ref="J7:L7"/>
  </mergeCells>
  <printOptions horizontalCentered="1"/>
  <pageMargins left="0.78740157480314965" right="0.59055118110236227" top="0.78740157480314965" bottom="0.59055118110236227" header="0.31496062992125984" footer="0.31496062992125984"/>
  <pageSetup paperSize="10000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35"/>
  <sheetViews>
    <sheetView tabSelected="1" zoomScale="70" zoomScaleNormal="70" zoomScaleSheetLayoutView="70" workbookViewId="0">
      <selection sqref="A1:M1"/>
    </sheetView>
  </sheetViews>
  <sheetFormatPr defaultColWidth="8.7109375" defaultRowHeight="15.75" x14ac:dyDescent="0.25"/>
  <cols>
    <col min="1" max="1" width="5.42578125" style="34" customWidth="1"/>
    <col min="2" max="2" width="25.5703125" style="34" customWidth="1"/>
    <col min="3" max="3" width="21.42578125" style="34" customWidth="1"/>
    <col min="4" max="6" width="13.140625" style="34" customWidth="1"/>
    <col min="7" max="12" width="11.5703125" style="34" customWidth="1"/>
    <col min="13" max="13" width="13.7109375" style="34" customWidth="1"/>
    <col min="14" max="16384" width="8.7109375" style="34"/>
  </cols>
  <sheetData>
    <row r="1" spans="1:14" ht="18.75" x14ac:dyDescent="0.3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ht="18.75" x14ac:dyDescent="0.3">
      <c r="A2" s="170" t="s">
        <v>72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4" spans="1:14" x14ac:dyDescent="0.25">
      <c r="A4" s="34" t="s">
        <v>0</v>
      </c>
      <c r="C4" s="34" t="s">
        <v>1</v>
      </c>
    </row>
    <row r="5" spans="1:14" x14ac:dyDescent="0.25">
      <c r="A5" s="34" t="s">
        <v>2</v>
      </c>
      <c r="C5" s="34" t="s">
        <v>3</v>
      </c>
    </row>
    <row r="7" spans="1:14" s="65" customFormat="1" ht="21" customHeight="1" x14ac:dyDescent="0.25">
      <c r="A7" s="171" t="s">
        <v>4</v>
      </c>
      <c r="B7" s="166" t="s">
        <v>5</v>
      </c>
      <c r="C7" s="166" t="s">
        <v>66</v>
      </c>
      <c r="D7" s="172" t="s">
        <v>67</v>
      </c>
      <c r="E7" s="172" t="s">
        <v>71</v>
      </c>
      <c r="F7" s="172" t="s">
        <v>69</v>
      </c>
      <c r="G7" s="166" t="s">
        <v>70</v>
      </c>
      <c r="H7" s="166"/>
      <c r="I7" s="166"/>
      <c r="J7" s="166" t="s">
        <v>61</v>
      </c>
      <c r="K7" s="166"/>
      <c r="L7" s="166"/>
      <c r="M7" s="166" t="s">
        <v>65</v>
      </c>
    </row>
    <row r="8" spans="1:14" s="65" customFormat="1" ht="35.450000000000003" customHeight="1" x14ac:dyDescent="0.25">
      <c r="A8" s="171"/>
      <c r="B8" s="166"/>
      <c r="C8" s="166"/>
      <c r="D8" s="173"/>
      <c r="E8" s="173"/>
      <c r="F8" s="173"/>
      <c r="G8" s="66" t="s">
        <v>13</v>
      </c>
      <c r="H8" s="73" t="s">
        <v>63</v>
      </c>
      <c r="I8" s="73" t="s">
        <v>64</v>
      </c>
      <c r="J8" s="66" t="s">
        <v>13</v>
      </c>
      <c r="K8" s="73" t="s">
        <v>63</v>
      </c>
      <c r="L8" s="73" t="s">
        <v>64</v>
      </c>
      <c r="M8" s="166"/>
    </row>
    <row r="9" spans="1:14" s="72" customFormat="1" x14ac:dyDescent="0.25">
      <c r="A9" s="71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</row>
    <row r="10" spans="1:14" s="82" customFormat="1" x14ac:dyDescent="0.25">
      <c r="A10" s="75">
        <v>1</v>
      </c>
      <c r="B10" s="76" t="s">
        <v>18</v>
      </c>
      <c r="C10" s="77" t="s">
        <v>19</v>
      </c>
      <c r="D10" s="115">
        <v>417</v>
      </c>
      <c r="E10" s="78">
        <v>3300</v>
      </c>
      <c r="F10" s="79">
        <v>4290</v>
      </c>
      <c r="G10" s="116">
        <v>2856</v>
      </c>
      <c r="H10" s="116">
        <v>917</v>
      </c>
      <c r="I10" s="117">
        <v>517</v>
      </c>
      <c r="J10" s="80">
        <f t="shared" ref="J10:J29" si="0">G10/F10*100</f>
        <v>66.573426573426573</v>
      </c>
      <c r="K10" s="80">
        <f t="shared" ref="K10:K29" si="1">H10/F10*100</f>
        <v>21.375291375291376</v>
      </c>
      <c r="L10" s="80">
        <f t="shared" ref="L10:L29" si="2">I10/F10*100</f>
        <v>12.051282051282051</v>
      </c>
      <c r="M10" s="141"/>
      <c r="N10" s="142"/>
    </row>
    <row r="11" spans="1:14" s="82" customFormat="1" x14ac:dyDescent="0.25">
      <c r="A11" s="83">
        <v>2</v>
      </c>
      <c r="B11" s="84" t="s">
        <v>20</v>
      </c>
      <c r="C11" s="85" t="s">
        <v>21</v>
      </c>
      <c r="D11" s="89">
        <v>103</v>
      </c>
      <c r="E11" s="86">
        <v>670</v>
      </c>
      <c r="F11" s="87">
        <v>4792</v>
      </c>
      <c r="G11" s="110">
        <v>2706</v>
      </c>
      <c r="H11" s="110">
        <v>1813</v>
      </c>
      <c r="I11" s="111">
        <v>273</v>
      </c>
      <c r="J11" s="80">
        <f t="shared" si="0"/>
        <v>56.469115191986639</v>
      </c>
      <c r="K11" s="80">
        <f t="shared" si="1"/>
        <v>37.833889816360596</v>
      </c>
      <c r="L11" s="80">
        <f t="shared" si="2"/>
        <v>5.6969949916527547</v>
      </c>
      <c r="M11" s="141"/>
      <c r="N11" s="142"/>
    </row>
    <row r="12" spans="1:14" s="82" customFormat="1" x14ac:dyDescent="0.25">
      <c r="A12" s="83">
        <v>3</v>
      </c>
      <c r="B12" s="84" t="s">
        <v>22</v>
      </c>
      <c r="C12" s="85" t="s">
        <v>21</v>
      </c>
      <c r="D12" s="89">
        <v>288</v>
      </c>
      <c r="E12" s="86">
        <v>2460</v>
      </c>
      <c r="F12" s="87">
        <v>3334</v>
      </c>
      <c r="G12" s="110">
        <v>2701</v>
      </c>
      <c r="H12" s="111">
        <v>633</v>
      </c>
      <c r="I12" s="111">
        <v>0</v>
      </c>
      <c r="J12" s="80">
        <f t="shared" si="0"/>
        <v>81.013797240551895</v>
      </c>
      <c r="K12" s="80">
        <f t="shared" si="1"/>
        <v>18.986202759448108</v>
      </c>
      <c r="L12" s="80">
        <f t="shared" si="2"/>
        <v>0</v>
      </c>
      <c r="M12" s="141"/>
      <c r="N12" s="142"/>
    </row>
    <row r="13" spans="1:14" s="82" customFormat="1" ht="15.95" customHeight="1" x14ac:dyDescent="0.25">
      <c r="A13" s="83">
        <v>4</v>
      </c>
      <c r="B13" s="84" t="s">
        <v>23</v>
      </c>
      <c r="C13" s="85" t="s">
        <v>21</v>
      </c>
      <c r="D13" s="89">
        <v>209</v>
      </c>
      <c r="E13" s="86">
        <v>1410</v>
      </c>
      <c r="F13" s="87">
        <v>3388</v>
      </c>
      <c r="G13" s="110">
        <v>1642</v>
      </c>
      <c r="H13" s="110">
        <v>1102</v>
      </c>
      <c r="I13" s="111">
        <v>644</v>
      </c>
      <c r="J13" s="80">
        <f t="shared" si="0"/>
        <v>48.465171192443918</v>
      </c>
      <c r="K13" s="80">
        <f t="shared" si="1"/>
        <v>32.526564344746163</v>
      </c>
      <c r="L13" s="80">
        <f t="shared" si="2"/>
        <v>19.008264462809919</v>
      </c>
      <c r="M13" s="141"/>
      <c r="N13" s="142"/>
    </row>
    <row r="14" spans="1:14" s="82" customFormat="1" x14ac:dyDescent="0.25">
      <c r="A14" s="83">
        <v>5</v>
      </c>
      <c r="B14" s="84" t="s">
        <v>24</v>
      </c>
      <c r="C14" s="85" t="s">
        <v>25</v>
      </c>
      <c r="D14" s="89">
        <v>485</v>
      </c>
      <c r="E14" s="86">
        <v>4500</v>
      </c>
      <c r="F14" s="87">
        <v>7901</v>
      </c>
      <c r="G14" s="110">
        <v>5926</v>
      </c>
      <c r="H14" s="111">
        <v>1975</v>
      </c>
      <c r="I14" s="111">
        <v>0</v>
      </c>
      <c r="J14" s="80">
        <f t="shared" si="0"/>
        <v>75.003164156435901</v>
      </c>
      <c r="K14" s="80">
        <f t="shared" si="1"/>
        <v>24.996835843564106</v>
      </c>
      <c r="L14" s="80">
        <f t="shared" si="2"/>
        <v>0</v>
      </c>
      <c r="M14" s="141"/>
      <c r="N14" s="142"/>
    </row>
    <row r="15" spans="1:14" s="82" customFormat="1" x14ac:dyDescent="0.25">
      <c r="A15" s="83">
        <v>6</v>
      </c>
      <c r="B15" s="84" t="s">
        <v>26</v>
      </c>
      <c r="C15" s="85" t="s">
        <v>27</v>
      </c>
      <c r="D15" s="89">
        <v>203</v>
      </c>
      <c r="E15" s="86">
        <v>969.99999999999989</v>
      </c>
      <c r="F15" s="87">
        <v>3623</v>
      </c>
      <c r="G15" s="110">
        <v>1584</v>
      </c>
      <c r="H15" s="110">
        <v>1514</v>
      </c>
      <c r="I15" s="111">
        <v>525</v>
      </c>
      <c r="J15" s="80">
        <f t="shared" si="0"/>
        <v>43.720673475020696</v>
      </c>
      <c r="K15" s="80">
        <f t="shared" si="1"/>
        <v>41.788573005796302</v>
      </c>
      <c r="L15" s="80">
        <f t="shared" si="2"/>
        <v>14.490753519182997</v>
      </c>
      <c r="M15" s="141"/>
      <c r="N15" s="142"/>
    </row>
    <row r="16" spans="1:14" s="82" customFormat="1" x14ac:dyDescent="0.25">
      <c r="A16" s="83">
        <v>7</v>
      </c>
      <c r="B16" s="84" t="s">
        <v>28</v>
      </c>
      <c r="C16" s="85" t="s">
        <v>27</v>
      </c>
      <c r="D16" s="89">
        <v>306</v>
      </c>
      <c r="E16" s="86">
        <v>2440</v>
      </c>
      <c r="F16" s="87">
        <v>4788</v>
      </c>
      <c r="G16" s="110">
        <v>1495</v>
      </c>
      <c r="H16" s="110">
        <v>2465</v>
      </c>
      <c r="I16" s="111">
        <v>828</v>
      </c>
      <c r="J16" s="80">
        <f t="shared" si="0"/>
        <v>31.223893065998332</v>
      </c>
      <c r="K16" s="80">
        <f t="shared" si="1"/>
        <v>51.482873851294912</v>
      </c>
      <c r="L16" s="80">
        <f t="shared" si="2"/>
        <v>17.293233082706767</v>
      </c>
      <c r="M16" s="141"/>
      <c r="N16" s="142"/>
    </row>
    <row r="17" spans="1:14" s="82" customFormat="1" x14ac:dyDescent="0.25">
      <c r="A17" s="83">
        <v>8</v>
      </c>
      <c r="B17" s="84" t="s">
        <v>29</v>
      </c>
      <c r="C17" s="85" t="s">
        <v>27</v>
      </c>
      <c r="D17" s="89">
        <v>301</v>
      </c>
      <c r="E17" s="86">
        <v>2440</v>
      </c>
      <c r="F17" s="87">
        <v>2949</v>
      </c>
      <c r="G17" s="110">
        <v>2328</v>
      </c>
      <c r="H17" s="111">
        <v>621</v>
      </c>
      <c r="I17" s="111">
        <v>0</v>
      </c>
      <c r="J17" s="80">
        <f t="shared" si="0"/>
        <v>78.942014242115974</v>
      </c>
      <c r="K17" s="80">
        <f t="shared" si="1"/>
        <v>21.05798575788403</v>
      </c>
      <c r="L17" s="80">
        <f t="shared" si="2"/>
        <v>0</v>
      </c>
      <c r="M17" s="141"/>
      <c r="N17" s="142"/>
    </row>
    <row r="18" spans="1:14" s="82" customFormat="1" x14ac:dyDescent="0.25">
      <c r="A18" s="83">
        <v>9</v>
      </c>
      <c r="B18" s="84" t="s">
        <v>30</v>
      </c>
      <c r="C18" s="85" t="s">
        <v>27</v>
      </c>
      <c r="D18" s="89">
        <v>555</v>
      </c>
      <c r="E18" s="86">
        <v>4490</v>
      </c>
      <c r="F18" s="87">
        <v>10875</v>
      </c>
      <c r="G18" s="110">
        <v>8604</v>
      </c>
      <c r="H18" s="111">
        <v>2271</v>
      </c>
      <c r="I18" s="111">
        <v>0</v>
      </c>
      <c r="J18" s="80">
        <f t="shared" si="0"/>
        <v>79.117241379310343</v>
      </c>
      <c r="K18" s="80">
        <f t="shared" si="1"/>
        <v>20.882758620689657</v>
      </c>
      <c r="L18" s="80">
        <f t="shared" si="2"/>
        <v>0</v>
      </c>
      <c r="M18" s="141"/>
      <c r="N18" s="142"/>
    </row>
    <row r="19" spans="1:14" s="82" customFormat="1" x14ac:dyDescent="0.25">
      <c r="A19" s="83">
        <v>10</v>
      </c>
      <c r="B19" s="84" t="s">
        <v>31</v>
      </c>
      <c r="C19" s="85" t="s">
        <v>27</v>
      </c>
      <c r="D19" s="89">
        <v>680</v>
      </c>
      <c r="E19" s="86">
        <v>1760.0000000000002</v>
      </c>
      <c r="F19" s="87">
        <v>4221</v>
      </c>
      <c r="G19" s="110">
        <v>1606</v>
      </c>
      <c r="H19" s="110">
        <v>2193</v>
      </c>
      <c r="I19" s="111">
        <v>422</v>
      </c>
      <c r="J19" s="80">
        <f t="shared" si="0"/>
        <v>38.047855958303714</v>
      </c>
      <c r="K19" s="80">
        <f t="shared" si="1"/>
        <v>51.954513148543001</v>
      </c>
      <c r="L19" s="80">
        <f t="shared" si="2"/>
        <v>9.9976308931532802</v>
      </c>
      <c r="M19" s="141"/>
      <c r="N19" s="142"/>
    </row>
    <row r="20" spans="1:14" s="82" customFormat="1" x14ac:dyDescent="0.25">
      <c r="A20" s="83">
        <v>11</v>
      </c>
      <c r="B20" s="84" t="s">
        <v>32</v>
      </c>
      <c r="C20" s="85" t="s">
        <v>33</v>
      </c>
      <c r="D20" s="89">
        <v>870</v>
      </c>
      <c r="E20" s="86">
        <v>8330</v>
      </c>
      <c r="F20" s="87">
        <v>6670</v>
      </c>
      <c r="G20" s="110">
        <v>5103</v>
      </c>
      <c r="H20" s="111">
        <v>1567</v>
      </c>
      <c r="I20" s="111">
        <v>0</v>
      </c>
      <c r="J20" s="80">
        <f t="shared" si="0"/>
        <v>76.506746626686663</v>
      </c>
      <c r="K20" s="80">
        <f t="shared" si="1"/>
        <v>23.493253373313344</v>
      </c>
      <c r="L20" s="80">
        <f t="shared" si="2"/>
        <v>0</v>
      </c>
      <c r="M20" s="141"/>
      <c r="N20" s="142"/>
    </row>
    <row r="21" spans="1:14" s="82" customFormat="1" x14ac:dyDescent="0.25">
      <c r="A21" s="83">
        <v>12</v>
      </c>
      <c r="B21" s="84" t="s">
        <v>34</v>
      </c>
      <c r="C21" s="85" t="s">
        <v>35</v>
      </c>
      <c r="D21" s="89">
        <v>225</v>
      </c>
      <c r="E21" s="86">
        <v>1730.1</v>
      </c>
      <c r="F21" s="87">
        <v>7100</v>
      </c>
      <c r="G21" s="110">
        <v>3063</v>
      </c>
      <c r="H21" s="110">
        <v>2839</v>
      </c>
      <c r="I21" s="111">
        <v>1198</v>
      </c>
      <c r="J21" s="80">
        <f t="shared" si="0"/>
        <v>43.140845070422536</v>
      </c>
      <c r="K21" s="80">
        <f t="shared" si="1"/>
        <v>39.985915492957744</v>
      </c>
      <c r="L21" s="80">
        <f t="shared" si="2"/>
        <v>16.87323943661972</v>
      </c>
      <c r="M21" s="141"/>
      <c r="N21" s="142"/>
    </row>
    <row r="22" spans="1:14" s="82" customFormat="1" x14ac:dyDescent="0.25">
      <c r="A22" s="83">
        <v>13</v>
      </c>
      <c r="B22" s="84" t="s">
        <v>36</v>
      </c>
      <c r="C22" s="85" t="s">
        <v>35</v>
      </c>
      <c r="D22" s="89">
        <v>86</v>
      </c>
      <c r="E22" s="86">
        <v>780</v>
      </c>
      <c r="F22" s="87">
        <v>6972</v>
      </c>
      <c r="G22" s="110">
        <v>4719</v>
      </c>
      <c r="H22" s="110">
        <v>1600</v>
      </c>
      <c r="I22" s="111">
        <v>653</v>
      </c>
      <c r="J22" s="80">
        <f t="shared" si="0"/>
        <v>67.685025817555939</v>
      </c>
      <c r="K22" s="80">
        <f t="shared" si="1"/>
        <v>22.948938611589213</v>
      </c>
      <c r="L22" s="80">
        <f t="shared" si="2"/>
        <v>9.3660355708548479</v>
      </c>
      <c r="M22" s="141"/>
      <c r="N22" s="142"/>
    </row>
    <row r="23" spans="1:14" s="82" customFormat="1" x14ac:dyDescent="0.25">
      <c r="A23" s="83">
        <v>14</v>
      </c>
      <c r="B23" s="84" t="s">
        <v>37</v>
      </c>
      <c r="C23" s="85" t="s">
        <v>38</v>
      </c>
      <c r="D23" s="89">
        <v>333</v>
      </c>
      <c r="E23" s="86">
        <v>1080</v>
      </c>
      <c r="F23" s="87">
        <v>8514</v>
      </c>
      <c r="G23" s="110">
        <v>5109</v>
      </c>
      <c r="H23" s="111">
        <v>3405</v>
      </c>
      <c r="I23" s="111">
        <v>0</v>
      </c>
      <c r="J23" s="80">
        <f t="shared" si="0"/>
        <v>60.007047216349541</v>
      </c>
      <c r="K23" s="80">
        <f t="shared" si="1"/>
        <v>39.992952783650459</v>
      </c>
      <c r="L23" s="80">
        <f t="shared" si="2"/>
        <v>0</v>
      </c>
      <c r="M23" s="141"/>
      <c r="N23" s="142"/>
    </row>
    <row r="24" spans="1:14" s="82" customFormat="1" x14ac:dyDescent="0.25">
      <c r="A24" s="83">
        <v>15</v>
      </c>
      <c r="B24" s="84" t="s">
        <v>39</v>
      </c>
      <c r="C24" s="85" t="s">
        <v>38</v>
      </c>
      <c r="D24" s="89">
        <v>175</v>
      </c>
      <c r="E24" s="89">
        <v>1750</v>
      </c>
      <c r="F24" s="90">
        <v>3501</v>
      </c>
      <c r="G24" s="110">
        <v>1085</v>
      </c>
      <c r="H24" s="110">
        <v>1716</v>
      </c>
      <c r="I24" s="111">
        <v>700</v>
      </c>
      <c r="J24" s="80">
        <f t="shared" si="0"/>
        <v>30.991145387032276</v>
      </c>
      <c r="K24" s="80">
        <f t="shared" si="1"/>
        <v>49.014567266495284</v>
      </c>
      <c r="L24" s="80">
        <f t="shared" si="2"/>
        <v>19.994287346472436</v>
      </c>
      <c r="M24" s="141"/>
      <c r="N24" s="142"/>
    </row>
    <row r="25" spans="1:14" s="82" customFormat="1" x14ac:dyDescent="0.25">
      <c r="A25" s="83">
        <v>16</v>
      </c>
      <c r="B25" s="84" t="s">
        <v>40</v>
      </c>
      <c r="C25" s="85" t="s">
        <v>41</v>
      </c>
      <c r="D25" s="89">
        <v>285</v>
      </c>
      <c r="E25" s="89">
        <v>2850</v>
      </c>
      <c r="F25" s="90">
        <v>1200</v>
      </c>
      <c r="G25" s="110">
        <v>432</v>
      </c>
      <c r="H25" s="110">
        <v>528</v>
      </c>
      <c r="I25" s="111">
        <v>240</v>
      </c>
      <c r="J25" s="80">
        <f t="shared" si="0"/>
        <v>36</v>
      </c>
      <c r="K25" s="80">
        <f t="shared" si="1"/>
        <v>44</v>
      </c>
      <c r="L25" s="80">
        <f t="shared" si="2"/>
        <v>20</v>
      </c>
      <c r="M25" s="141"/>
      <c r="N25" s="142"/>
    </row>
    <row r="26" spans="1:14" s="82" customFormat="1" x14ac:dyDescent="0.25">
      <c r="A26" s="91">
        <v>17</v>
      </c>
      <c r="B26" s="84" t="s">
        <v>42</v>
      </c>
      <c r="C26" s="85" t="s">
        <v>38</v>
      </c>
      <c r="D26" s="89">
        <v>266</v>
      </c>
      <c r="E26" s="89">
        <v>2669.9</v>
      </c>
      <c r="F26" s="92">
        <v>4250</v>
      </c>
      <c r="G26" s="110">
        <v>1333</v>
      </c>
      <c r="H26" s="110">
        <v>2470</v>
      </c>
      <c r="I26" s="111">
        <v>447</v>
      </c>
      <c r="J26" s="80">
        <f t="shared" si="0"/>
        <v>31.36470588235294</v>
      </c>
      <c r="K26" s="80">
        <f t="shared" si="1"/>
        <v>58.117647058823529</v>
      </c>
      <c r="L26" s="80">
        <f t="shared" si="2"/>
        <v>10.517647058823529</v>
      </c>
      <c r="M26" s="141"/>
      <c r="N26" s="142"/>
    </row>
    <row r="27" spans="1:14" s="82" customFormat="1" x14ac:dyDescent="0.25">
      <c r="A27" s="91">
        <v>18</v>
      </c>
      <c r="B27" s="84" t="s">
        <v>43</v>
      </c>
      <c r="C27" s="85" t="s">
        <v>38</v>
      </c>
      <c r="D27" s="94">
        <v>223</v>
      </c>
      <c r="E27" s="94">
        <v>2230</v>
      </c>
      <c r="F27" s="92">
        <v>1850</v>
      </c>
      <c r="G27" s="110">
        <v>1119</v>
      </c>
      <c r="H27" s="111">
        <v>731</v>
      </c>
      <c r="I27" s="111">
        <v>0</v>
      </c>
      <c r="J27" s="80">
        <f t="shared" si="0"/>
        <v>60.486486486486491</v>
      </c>
      <c r="K27" s="80">
        <f t="shared" si="1"/>
        <v>39.513513513513516</v>
      </c>
      <c r="L27" s="80">
        <f t="shared" si="2"/>
        <v>0</v>
      </c>
      <c r="M27" s="141"/>
      <c r="N27" s="142"/>
    </row>
    <row r="28" spans="1:14" s="82" customFormat="1" x14ac:dyDescent="0.25">
      <c r="A28" s="91">
        <v>19</v>
      </c>
      <c r="B28" s="84" t="s">
        <v>44</v>
      </c>
      <c r="C28" s="95" t="s">
        <v>45</v>
      </c>
      <c r="D28" s="94">
        <v>91</v>
      </c>
      <c r="E28" s="94">
        <v>910</v>
      </c>
      <c r="F28" s="92">
        <v>1100</v>
      </c>
      <c r="G28" s="110">
        <v>444</v>
      </c>
      <c r="H28" s="110">
        <v>561</v>
      </c>
      <c r="I28" s="111">
        <v>95</v>
      </c>
      <c r="J28" s="80">
        <f t="shared" si="0"/>
        <v>40.36363636363636</v>
      </c>
      <c r="K28" s="80">
        <f t="shared" si="1"/>
        <v>51</v>
      </c>
      <c r="L28" s="80">
        <f t="shared" si="2"/>
        <v>8.6363636363636367</v>
      </c>
      <c r="M28" s="141"/>
      <c r="N28" s="142"/>
    </row>
    <row r="29" spans="1:14" s="82" customFormat="1" x14ac:dyDescent="0.25">
      <c r="A29" s="91">
        <v>20</v>
      </c>
      <c r="B29" s="96" t="s">
        <v>46</v>
      </c>
      <c r="C29" s="97" t="s">
        <v>41</v>
      </c>
      <c r="D29" s="94">
        <v>80</v>
      </c>
      <c r="E29" s="94">
        <v>790</v>
      </c>
      <c r="F29" s="92">
        <v>2100</v>
      </c>
      <c r="G29" s="112">
        <v>630</v>
      </c>
      <c r="H29" s="112">
        <v>1260</v>
      </c>
      <c r="I29" s="113">
        <v>210</v>
      </c>
      <c r="J29" s="80">
        <f t="shared" si="0"/>
        <v>30</v>
      </c>
      <c r="K29" s="80">
        <f t="shared" si="1"/>
        <v>60</v>
      </c>
      <c r="L29" s="80">
        <f t="shared" si="2"/>
        <v>10</v>
      </c>
      <c r="M29" s="141"/>
      <c r="N29" s="142"/>
    </row>
    <row r="30" spans="1:14" s="67" customFormat="1" ht="30.6" customHeight="1" x14ac:dyDescent="0.25">
      <c r="A30" s="167" t="s">
        <v>47</v>
      </c>
      <c r="B30" s="168"/>
      <c r="C30" s="169"/>
      <c r="D30" s="68">
        <f t="shared" ref="D30:E30" si="3">SUM(D10:D29)</f>
        <v>6181</v>
      </c>
      <c r="E30" s="68">
        <f t="shared" si="3"/>
        <v>47560</v>
      </c>
      <c r="F30" s="98">
        <f>SUM(F10:F29)</f>
        <v>93418</v>
      </c>
      <c r="G30" s="145">
        <f t="shared" ref="G30:I30" si="4">SUM(G10:G29)</f>
        <v>54485</v>
      </c>
      <c r="H30" s="145">
        <f t="shared" si="4"/>
        <v>32181</v>
      </c>
      <c r="I30" s="145">
        <f t="shared" si="4"/>
        <v>6752</v>
      </c>
      <c r="J30" s="114">
        <f>G30/$F$30*100</f>
        <v>58.323877625297051</v>
      </c>
      <c r="K30" s="69">
        <f t="shared" ref="K30:L30" si="5">H30/$F$30*100</f>
        <v>34.448393243272172</v>
      </c>
      <c r="L30" s="69">
        <f t="shared" si="5"/>
        <v>7.2277291314307739</v>
      </c>
      <c r="M30" s="70" t="s">
        <v>48</v>
      </c>
    </row>
    <row r="34" spans="3:5" ht="20.25" x14ac:dyDescent="0.3">
      <c r="C34" s="120"/>
    </row>
    <row r="35" spans="3:5" x14ac:dyDescent="0.25">
      <c r="C35" s="119"/>
      <c r="E35" s="74"/>
    </row>
  </sheetData>
  <mergeCells count="12">
    <mergeCell ref="M7:M8"/>
    <mergeCell ref="A30:C30"/>
    <mergeCell ref="A1:M1"/>
    <mergeCell ref="A2:M2"/>
    <mergeCell ref="A7:A8"/>
    <mergeCell ref="B7:B8"/>
    <mergeCell ref="C7:C8"/>
    <mergeCell ref="D7:D8"/>
    <mergeCell ref="E7:E8"/>
    <mergeCell ref="F7:F8"/>
    <mergeCell ref="G7:I7"/>
    <mergeCell ref="J7:L7"/>
  </mergeCells>
  <printOptions horizontalCentered="1"/>
  <pageMargins left="0.78740157480314965" right="0.59055118110236227" top="0.78740157480314965" bottom="0.59055118110236227" header="0.31496062992125984" footer="0.31496062992125984"/>
  <pageSetup paperSize="10000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Kondisi DI 2014</vt:lpstr>
      <vt:lpstr>Kondsi DI 2015</vt:lpstr>
      <vt:lpstr>Kondsi DI 2016</vt:lpstr>
      <vt:lpstr>Kondisi DI 2017</vt:lpstr>
      <vt:lpstr>Kondisi DI 2018</vt:lpstr>
      <vt:lpstr>Kondisi DI 2019</vt:lpstr>
      <vt:lpstr>Kondisi DI 2020</vt:lpstr>
      <vt:lpstr>'Kondisi DI 2014'!Print_Area</vt:lpstr>
      <vt:lpstr>'Kondisi DI 2019'!Print_Area</vt:lpstr>
      <vt:lpstr>'Kondisi DI 2020'!Print_Area</vt:lpstr>
      <vt:lpstr>'Kondsi DI 2015'!Print_Area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Mini Server DIS</cp:lastModifiedBy>
  <cp:lastPrinted>2020-02-23T12:49:22Z</cp:lastPrinted>
  <dcterms:created xsi:type="dcterms:W3CDTF">2015-11-30T02:35:54Z</dcterms:created>
  <dcterms:modified xsi:type="dcterms:W3CDTF">2021-02-19T05:42:19Z</dcterms:modified>
</cp:coreProperties>
</file>